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315" windowWidth="11460" windowHeight="11760"/>
  </bookViews>
  <sheets>
    <sheet name="Præsentation" sheetId="4" r:id="rId1"/>
  </sheets>
  <calcPr calcId="145621"/>
</workbook>
</file>

<file path=xl/calcChain.xml><?xml version="1.0" encoding="utf-8"?>
<calcChain xmlns="http://schemas.openxmlformats.org/spreadsheetml/2006/main">
  <c r="Z9" i="4" l="1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8" i="4"/>
  <c r="Z7" i="4"/>
  <c r="AH69" i="4" l="1"/>
  <c r="AG69" i="4"/>
  <c r="AF69" i="4"/>
  <c r="AD69" i="4"/>
  <c r="AC69" i="4"/>
  <c r="AB69" i="4"/>
  <c r="V69" i="4"/>
  <c r="U69" i="4"/>
  <c r="T69" i="4"/>
  <c r="S69" i="4"/>
  <c r="R69" i="4"/>
  <c r="P69" i="4"/>
  <c r="O69" i="4"/>
  <c r="H69" i="4"/>
  <c r="G69" i="4"/>
  <c r="AH11" i="4"/>
  <c r="AG11" i="4"/>
  <c r="AF11" i="4"/>
  <c r="AD11" i="4"/>
  <c r="AC11" i="4"/>
  <c r="AB11" i="4"/>
  <c r="V11" i="4"/>
  <c r="U11" i="4"/>
  <c r="T11" i="4"/>
  <c r="S11" i="4"/>
  <c r="R11" i="4"/>
  <c r="P11" i="4"/>
  <c r="Y11" i="4" s="1"/>
  <c r="O11" i="4"/>
  <c r="H11" i="4"/>
  <c r="G11" i="4"/>
  <c r="AH78" i="4"/>
  <c r="AG78" i="4"/>
  <c r="AF78" i="4"/>
  <c r="AD78" i="4"/>
  <c r="AC78" i="4"/>
  <c r="AB78" i="4"/>
  <c r="V78" i="4"/>
  <c r="U78" i="4"/>
  <c r="T78" i="4"/>
  <c r="S78" i="4"/>
  <c r="R78" i="4"/>
  <c r="P78" i="4"/>
  <c r="Y78" i="4" s="1"/>
  <c r="O78" i="4"/>
  <c r="X78" i="4" s="1"/>
  <c r="H78" i="4"/>
  <c r="G78" i="4"/>
  <c r="AH59" i="4"/>
  <c r="AG59" i="4"/>
  <c r="AF59" i="4"/>
  <c r="AD59" i="4"/>
  <c r="AC59" i="4"/>
  <c r="AB59" i="4"/>
  <c r="V59" i="4"/>
  <c r="U59" i="4"/>
  <c r="T59" i="4"/>
  <c r="S59" i="4"/>
  <c r="R59" i="4"/>
  <c r="P59" i="4"/>
  <c r="O59" i="4"/>
  <c r="X59" i="4" s="1"/>
  <c r="H59" i="4"/>
  <c r="G59" i="4"/>
  <c r="AH21" i="4"/>
  <c r="AG21" i="4"/>
  <c r="AF21" i="4"/>
  <c r="AD21" i="4"/>
  <c r="AC21" i="4"/>
  <c r="AB21" i="4"/>
  <c r="V21" i="4"/>
  <c r="U21" i="4"/>
  <c r="T21" i="4"/>
  <c r="S21" i="4"/>
  <c r="R21" i="4"/>
  <c r="P21" i="4"/>
  <c r="O21" i="4"/>
  <c r="H21" i="4"/>
  <c r="G21" i="4"/>
  <c r="AH25" i="4"/>
  <c r="AG25" i="4"/>
  <c r="AF25" i="4"/>
  <c r="AD25" i="4"/>
  <c r="AC25" i="4"/>
  <c r="AB25" i="4"/>
  <c r="V25" i="4"/>
  <c r="U25" i="4"/>
  <c r="T25" i="4"/>
  <c r="S25" i="4"/>
  <c r="R25" i="4"/>
  <c r="P25" i="4"/>
  <c r="Y25" i="4" s="1"/>
  <c r="O25" i="4"/>
  <c r="H25" i="4"/>
  <c r="G25" i="4"/>
  <c r="AH37" i="4"/>
  <c r="AG37" i="4"/>
  <c r="AF37" i="4"/>
  <c r="AD37" i="4"/>
  <c r="AC37" i="4"/>
  <c r="AB37" i="4"/>
  <c r="V37" i="4"/>
  <c r="U37" i="4"/>
  <c r="T37" i="4"/>
  <c r="S37" i="4"/>
  <c r="R37" i="4"/>
  <c r="P37" i="4"/>
  <c r="Y37" i="4" s="1"/>
  <c r="O37" i="4"/>
  <c r="X37" i="4" s="1"/>
  <c r="H37" i="4"/>
  <c r="G37" i="4"/>
  <c r="AH27" i="4"/>
  <c r="AG27" i="4"/>
  <c r="AF27" i="4"/>
  <c r="AD27" i="4"/>
  <c r="AC27" i="4"/>
  <c r="AB27" i="4"/>
  <c r="V27" i="4"/>
  <c r="U27" i="4"/>
  <c r="T27" i="4"/>
  <c r="S27" i="4"/>
  <c r="R27" i="4"/>
  <c r="P27" i="4"/>
  <c r="O27" i="4"/>
  <c r="X27" i="4" s="1"/>
  <c r="H27" i="4"/>
  <c r="G27" i="4"/>
  <c r="AH47" i="4"/>
  <c r="AG47" i="4"/>
  <c r="AF47" i="4"/>
  <c r="AD47" i="4"/>
  <c r="AC47" i="4"/>
  <c r="AB47" i="4"/>
  <c r="V47" i="4"/>
  <c r="U47" i="4"/>
  <c r="T47" i="4"/>
  <c r="S47" i="4"/>
  <c r="R47" i="4"/>
  <c r="P47" i="4"/>
  <c r="O47" i="4"/>
  <c r="H47" i="4"/>
  <c r="G47" i="4"/>
  <c r="AH39" i="4"/>
  <c r="AG39" i="4"/>
  <c r="AF39" i="4"/>
  <c r="AD39" i="4"/>
  <c r="AC39" i="4"/>
  <c r="AB39" i="4"/>
  <c r="V39" i="4"/>
  <c r="U39" i="4"/>
  <c r="T39" i="4"/>
  <c r="S39" i="4"/>
  <c r="R39" i="4"/>
  <c r="P39" i="4"/>
  <c r="Y39" i="4" s="1"/>
  <c r="O39" i="4"/>
  <c r="H39" i="4"/>
  <c r="G39" i="4"/>
  <c r="AH50" i="4"/>
  <c r="AG50" i="4"/>
  <c r="AF50" i="4"/>
  <c r="AD50" i="4"/>
  <c r="AC50" i="4"/>
  <c r="AB50" i="4"/>
  <c r="V50" i="4"/>
  <c r="U50" i="4"/>
  <c r="T50" i="4"/>
  <c r="S50" i="4"/>
  <c r="R50" i="4"/>
  <c r="P50" i="4"/>
  <c r="Y50" i="4" s="1"/>
  <c r="O50" i="4"/>
  <c r="X50" i="4" s="1"/>
  <c r="H50" i="4"/>
  <c r="G50" i="4"/>
  <c r="AH28" i="4"/>
  <c r="AG28" i="4"/>
  <c r="AF28" i="4"/>
  <c r="AD28" i="4"/>
  <c r="AC28" i="4"/>
  <c r="AB28" i="4"/>
  <c r="V28" i="4"/>
  <c r="U28" i="4"/>
  <c r="T28" i="4"/>
  <c r="S28" i="4"/>
  <c r="R28" i="4"/>
  <c r="P28" i="4"/>
  <c r="O28" i="4"/>
  <c r="X28" i="4" s="1"/>
  <c r="H28" i="4"/>
  <c r="G28" i="4"/>
  <c r="AH45" i="4"/>
  <c r="AG45" i="4"/>
  <c r="AF45" i="4"/>
  <c r="AD45" i="4"/>
  <c r="AC45" i="4"/>
  <c r="AB45" i="4"/>
  <c r="V45" i="4"/>
  <c r="U45" i="4"/>
  <c r="T45" i="4"/>
  <c r="S45" i="4"/>
  <c r="R45" i="4"/>
  <c r="P45" i="4"/>
  <c r="O45" i="4"/>
  <c r="H45" i="4"/>
  <c r="G45" i="4"/>
  <c r="AH40" i="4"/>
  <c r="AG40" i="4"/>
  <c r="AF40" i="4"/>
  <c r="AD40" i="4"/>
  <c r="AC40" i="4"/>
  <c r="AB40" i="4"/>
  <c r="V40" i="4"/>
  <c r="U40" i="4"/>
  <c r="T40" i="4"/>
  <c r="S40" i="4"/>
  <c r="R40" i="4"/>
  <c r="P40" i="4"/>
  <c r="Y40" i="4" s="1"/>
  <c r="O40" i="4"/>
  <c r="H40" i="4"/>
  <c r="G40" i="4"/>
  <c r="AH89" i="4"/>
  <c r="AG89" i="4"/>
  <c r="AF89" i="4"/>
  <c r="AD89" i="4"/>
  <c r="AC89" i="4"/>
  <c r="AB89" i="4"/>
  <c r="V89" i="4"/>
  <c r="U89" i="4"/>
  <c r="T89" i="4"/>
  <c r="S89" i="4"/>
  <c r="R89" i="4"/>
  <c r="P89" i="4"/>
  <c r="Y89" i="4" s="1"/>
  <c r="O89" i="4"/>
  <c r="X89" i="4" s="1"/>
  <c r="H89" i="4"/>
  <c r="G89" i="4"/>
  <c r="AH43" i="4"/>
  <c r="AG43" i="4"/>
  <c r="AF43" i="4"/>
  <c r="AD43" i="4"/>
  <c r="AC43" i="4"/>
  <c r="AB43" i="4"/>
  <c r="V43" i="4"/>
  <c r="U43" i="4"/>
  <c r="T43" i="4"/>
  <c r="S43" i="4"/>
  <c r="R43" i="4"/>
  <c r="P43" i="4"/>
  <c r="O43" i="4"/>
  <c r="X43" i="4" s="1"/>
  <c r="H43" i="4"/>
  <c r="G43" i="4"/>
  <c r="AH13" i="4"/>
  <c r="AG13" i="4"/>
  <c r="AF13" i="4"/>
  <c r="AD13" i="4"/>
  <c r="AC13" i="4"/>
  <c r="AB13" i="4"/>
  <c r="V13" i="4"/>
  <c r="U13" i="4"/>
  <c r="T13" i="4"/>
  <c r="S13" i="4"/>
  <c r="R13" i="4"/>
  <c r="P13" i="4"/>
  <c r="O13" i="4"/>
  <c r="H13" i="4"/>
  <c r="G13" i="4"/>
  <c r="AH24" i="4"/>
  <c r="AG24" i="4"/>
  <c r="AF24" i="4"/>
  <c r="AD24" i="4"/>
  <c r="AC24" i="4"/>
  <c r="AB24" i="4"/>
  <c r="V24" i="4"/>
  <c r="U24" i="4"/>
  <c r="T24" i="4"/>
  <c r="S24" i="4"/>
  <c r="R24" i="4"/>
  <c r="P24" i="4"/>
  <c r="Y24" i="4" s="1"/>
  <c r="O24" i="4"/>
  <c r="H24" i="4"/>
  <c r="G24" i="4"/>
  <c r="AH36" i="4"/>
  <c r="AG36" i="4"/>
  <c r="AF36" i="4"/>
  <c r="AD36" i="4"/>
  <c r="AC36" i="4"/>
  <c r="AB36" i="4"/>
  <c r="V36" i="4"/>
  <c r="U36" i="4"/>
  <c r="T36" i="4"/>
  <c r="S36" i="4"/>
  <c r="R36" i="4"/>
  <c r="P36" i="4"/>
  <c r="Y36" i="4" s="1"/>
  <c r="O36" i="4"/>
  <c r="X36" i="4" s="1"/>
  <c r="H36" i="4"/>
  <c r="G36" i="4"/>
  <c r="AH32" i="4"/>
  <c r="AG32" i="4"/>
  <c r="AF32" i="4"/>
  <c r="AD32" i="4"/>
  <c r="AC32" i="4"/>
  <c r="AB32" i="4"/>
  <c r="V32" i="4"/>
  <c r="U32" i="4"/>
  <c r="T32" i="4"/>
  <c r="S32" i="4"/>
  <c r="R32" i="4"/>
  <c r="P32" i="4"/>
  <c r="O32" i="4"/>
  <c r="X32" i="4" s="1"/>
  <c r="H32" i="4"/>
  <c r="G32" i="4"/>
  <c r="AH31" i="4"/>
  <c r="AG31" i="4"/>
  <c r="AF31" i="4"/>
  <c r="AD31" i="4"/>
  <c r="AC31" i="4"/>
  <c r="AB31" i="4"/>
  <c r="V31" i="4"/>
  <c r="U31" i="4"/>
  <c r="T31" i="4"/>
  <c r="S31" i="4"/>
  <c r="R31" i="4"/>
  <c r="P31" i="4"/>
  <c r="O31" i="4"/>
  <c r="H31" i="4"/>
  <c r="G31" i="4"/>
  <c r="AH75" i="4"/>
  <c r="AG75" i="4"/>
  <c r="AF75" i="4"/>
  <c r="AD75" i="4"/>
  <c r="AC75" i="4"/>
  <c r="AB75" i="4"/>
  <c r="V75" i="4"/>
  <c r="U75" i="4"/>
  <c r="T75" i="4"/>
  <c r="S75" i="4"/>
  <c r="R75" i="4"/>
  <c r="P75" i="4"/>
  <c r="Y75" i="4" s="1"/>
  <c r="O75" i="4"/>
  <c r="H75" i="4"/>
  <c r="G75" i="4"/>
  <c r="AH38" i="4"/>
  <c r="AG38" i="4"/>
  <c r="AF38" i="4"/>
  <c r="AD38" i="4"/>
  <c r="AC38" i="4"/>
  <c r="AB38" i="4"/>
  <c r="V38" i="4"/>
  <c r="U38" i="4"/>
  <c r="T38" i="4"/>
  <c r="S38" i="4"/>
  <c r="R38" i="4"/>
  <c r="P38" i="4"/>
  <c r="Y38" i="4" s="1"/>
  <c r="O38" i="4"/>
  <c r="X38" i="4" s="1"/>
  <c r="H38" i="4"/>
  <c r="G38" i="4"/>
  <c r="AH52" i="4"/>
  <c r="AG52" i="4"/>
  <c r="AF52" i="4"/>
  <c r="AD52" i="4"/>
  <c r="AC52" i="4"/>
  <c r="AB52" i="4"/>
  <c r="V52" i="4"/>
  <c r="U52" i="4"/>
  <c r="T52" i="4"/>
  <c r="S52" i="4"/>
  <c r="R52" i="4"/>
  <c r="P52" i="4"/>
  <c r="O52" i="4"/>
  <c r="X52" i="4" s="1"/>
  <c r="H52" i="4"/>
  <c r="G52" i="4"/>
  <c r="AH57" i="4"/>
  <c r="AG57" i="4"/>
  <c r="AF57" i="4"/>
  <c r="AD57" i="4"/>
  <c r="AC57" i="4"/>
  <c r="AB57" i="4"/>
  <c r="V57" i="4"/>
  <c r="U57" i="4"/>
  <c r="T57" i="4"/>
  <c r="S57" i="4"/>
  <c r="R57" i="4"/>
  <c r="P57" i="4"/>
  <c r="O57" i="4"/>
  <c r="H57" i="4"/>
  <c r="G57" i="4"/>
  <c r="AH56" i="4"/>
  <c r="AG56" i="4"/>
  <c r="AF56" i="4"/>
  <c r="AD56" i="4"/>
  <c r="AC56" i="4"/>
  <c r="AB56" i="4"/>
  <c r="V56" i="4"/>
  <c r="U56" i="4"/>
  <c r="T56" i="4"/>
  <c r="S56" i="4"/>
  <c r="R56" i="4"/>
  <c r="P56" i="4"/>
  <c r="Y56" i="4" s="1"/>
  <c r="O56" i="4"/>
  <c r="H56" i="4"/>
  <c r="G56" i="4"/>
  <c r="AH49" i="4"/>
  <c r="AG49" i="4"/>
  <c r="AF49" i="4"/>
  <c r="AD49" i="4"/>
  <c r="AC49" i="4"/>
  <c r="AB49" i="4"/>
  <c r="V49" i="4"/>
  <c r="U49" i="4"/>
  <c r="T49" i="4"/>
  <c r="S49" i="4"/>
  <c r="R49" i="4"/>
  <c r="P49" i="4"/>
  <c r="Y49" i="4" s="1"/>
  <c r="O49" i="4"/>
  <c r="X49" i="4" s="1"/>
  <c r="H49" i="4"/>
  <c r="G49" i="4"/>
  <c r="AH51" i="4"/>
  <c r="AG51" i="4"/>
  <c r="AF51" i="4"/>
  <c r="AD51" i="4"/>
  <c r="AC51" i="4"/>
  <c r="AB51" i="4"/>
  <c r="V51" i="4"/>
  <c r="U51" i="4"/>
  <c r="T51" i="4"/>
  <c r="S51" i="4"/>
  <c r="R51" i="4"/>
  <c r="P51" i="4"/>
  <c r="O51" i="4"/>
  <c r="X51" i="4" s="1"/>
  <c r="H51" i="4"/>
  <c r="G51" i="4"/>
  <c r="AH17" i="4"/>
  <c r="AG17" i="4"/>
  <c r="AF17" i="4"/>
  <c r="AD17" i="4"/>
  <c r="AC17" i="4"/>
  <c r="AB17" i="4"/>
  <c r="V17" i="4"/>
  <c r="U17" i="4"/>
  <c r="T17" i="4"/>
  <c r="S17" i="4"/>
  <c r="R17" i="4"/>
  <c r="P17" i="4"/>
  <c r="O17" i="4"/>
  <c r="H17" i="4"/>
  <c r="G17" i="4"/>
  <c r="AH44" i="4"/>
  <c r="AG44" i="4"/>
  <c r="AF44" i="4"/>
  <c r="AD44" i="4"/>
  <c r="AC44" i="4"/>
  <c r="AB44" i="4"/>
  <c r="V44" i="4"/>
  <c r="U44" i="4"/>
  <c r="T44" i="4"/>
  <c r="S44" i="4"/>
  <c r="R44" i="4"/>
  <c r="P44" i="4"/>
  <c r="Y44" i="4" s="1"/>
  <c r="O44" i="4"/>
  <c r="H44" i="4"/>
  <c r="G44" i="4"/>
  <c r="AH68" i="4"/>
  <c r="AG68" i="4"/>
  <c r="AF68" i="4"/>
  <c r="AD68" i="4"/>
  <c r="AC68" i="4"/>
  <c r="AB68" i="4"/>
  <c r="V68" i="4"/>
  <c r="U68" i="4"/>
  <c r="T68" i="4"/>
  <c r="S68" i="4"/>
  <c r="R68" i="4"/>
  <c r="P68" i="4"/>
  <c r="Y68" i="4" s="1"/>
  <c r="O68" i="4"/>
  <c r="X68" i="4" s="1"/>
  <c r="H68" i="4"/>
  <c r="G68" i="4"/>
  <c r="AH23" i="4"/>
  <c r="AG23" i="4"/>
  <c r="AF23" i="4"/>
  <c r="AD23" i="4"/>
  <c r="AC23" i="4"/>
  <c r="AB23" i="4"/>
  <c r="V23" i="4"/>
  <c r="U23" i="4"/>
  <c r="T23" i="4"/>
  <c r="S23" i="4"/>
  <c r="R23" i="4"/>
  <c r="P23" i="4"/>
  <c r="O23" i="4"/>
  <c r="X23" i="4" s="1"/>
  <c r="H23" i="4"/>
  <c r="G23" i="4"/>
  <c r="AH48" i="4"/>
  <c r="AG48" i="4"/>
  <c r="AF48" i="4"/>
  <c r="AD48" i="4"/>
  <c r="AC48" i="4"/>
  <c r="AB48" i="4"/>
  <c r="V48" i="4"/>
  <c r="U48" i="4"/>
  <c r="T48" i="4"/>
  <c r="S48" i="4"/>
  <c r="R48" i="4"/>
  <c r="P48" i="4"/>
  <c r="O48" i="4"/>
  <c r="H48" i="4"/>
  <c r="G48" i="4"/>
  <c r="AH80" i="4"/>
  <c r="AG80" i="4"/>
  <c r="AF80" i="4"/>
  <c r="AD80" i="4"/>
  <c r="AC80" i="4"/>
  <c r="AB80" i="4"/>
  <c r="V80" i="4"/>
  <c r="U80" i="4"/>
  <c r="T80" i="4"/>
  <c r="S80" i="4"/>
  <c r="R80" i="4"/>
  <c r="P80" i="4"/>
  <c r="Y80" i="4" s="1"/>
  <c r="O80" i="4"/>
  <c r="H80" i="4"/>
  <c r="G80" i="4"/>
  <c r="AH73" i="4"/>
  <c r="AG73" i="4"/>
  <c r="AF73" i="4"/>
  <c r="AD73" i="4"/>
  <c r="AC73" i="4"/>
  <c r="AB73" i="4"/>
  <c r="V73" i="4"/>
  <c r="U73" i="4"/>
  <c r="T73" i="4"/>
  <c r="S73" i="4"/>
  <c r="R73" i="4"/>
  <c r="P73" i="4"/>
  <c r="Y73" i="4" s="1"/>
  <c r="O73" i="4"/>
  <c r="X73" i="4" s="1"/>
  <c r="H73" i="4"/>
  <c r="G73" i="4"/>
  <c r="AH88" i="4"/>
  <c r="AG88" i="4"/>
  <c r="AF88" i="4"/>
  <c r="AD88" i="4"/>
  <c r="AC88" i="4"/>
  <c r="AB88" i="4"/>
  <c r="V88" i="4"/>
  <c r="U88" i="4"/>
  <c r="T88" i="4"/>
  <c r="S88" i="4"/>
  <c r="R88" i="4"/>
  <c r="P88" i="4"/>
  <c r="O88" i="4"/>
  <c r="X88" i="4" s="1"/>
  <c r="H88" i="4"/>
  <c r="G88" i="4"/>
  <c r="AH58" i="4"/>
  <c r="AG58" i="4"/>
  <c r="AF58" i="4"/>
  <c r="AD58" i="4"/>
  <c r="AC58" i="4"/>
  <c r="AB58" i="4"/>
  <c r="V58" i="4"/>
  <c r="U58" i="4"/>
  <c r="T58" i="4"/>
  <c r="S58" i="4"/>
  <c r="R58" i="4"/>
  <c r="P58" i="4"/>
  <c r="O58" i="4"/>
  <c r="H58" i="4"/>
  <c r="G58" i="4"/>
  <c r="AH22" i="4"/>
  <c r="AG22" i="4"/>
  <c r="AF22" i="4"/>
  <c r="AD22" i="4"/>
  <c r="AC22" i="4"/>
  <c r="AB22" i="4"/>
  <c r="V22" i="4"/>
  <c r="U22" i="4"/>
  <c r="T22" i="4"/>
  <c r="S22" i="4"/>
  <c r="R22" i="4"/>
  <c r="P22" i="4"/>
  <c r="Y22" i="4" s="1"/>
  <c r="O22" i="4"/>
  <c r="H22" i="4"/>
  <c r="G22" i="4"/>
  <c r="AH67" i="4"/>
  <c r="AG67" i="4"/>
  <c r="AF67" i="4"/>
  <c r="AD67" i="4"/>
  <c r="AC67" i="4"/>
  <c r="AB67" i="4"/>
  <c r="V67" i="4"/>
  <c r="U67" i="4"/>
  <c r="T67" i="4"/>
  <c r="S67" i="4"/>
  <c r="R67" i="4"/>
  <c r="P67" i="4"/>
  <c r="Y67" i="4" s="1"/>
  <c r="O67" i="4"/>
  <c r="X67" i="4" s="1"/>
  <c r="H67" i="4"/>
  <c r="G67" i="4"/>
  <c r="AH87" i="4"/>
  <c r="AG87" i="4"/>
  <c r="AF87" i="4"/>
  <c r="AD87" i="4"/>
  <c r="AC87" i="4"/>
  <c r="AB87" i="4"/>
  <c r="V87" i="4"/>
  <c r="U87" i="4"/>
  <c r="T87" i="4"/>
  <c r="S87" i="4"/>
  <c r="R87" i="4"/>
  <c r="P87" i="4"/>
  <c r="O87" i="4"/>
  <c r="X87" i="4" s="1"/>
  <c r="H87" i="4"/>
  <c r="G87" i="4"/>
  <c r="AH18" i="4"/>
  <c r="AG18" i="4"/>
  <c r="AF18" i="4"/>
  <c r="AD18" i="4"/>
  <c r="AC18" i="4"/>
  <c r="AB18" i="4"/>
  <c r="V18" i="4"/>
  <c r="U18" i="4"/>
  <c r="T18" i="4"/>
  <c r="S18" i="4"/>
  <c r="R18" i="4"/>
  <c r="P18" i="4"/>
  <c r="O18" i="4"/>
  <c r="H18" i="4"/>
  <c r="G18" i="4"/>
  <c r="AH77" i="4"/>
  <c r="AG77" i="4"/>
  <c r="AF77" i="4"/>
  <c r="AD77" i="4"/>
  <c r="AC77" i="4"/>
  <c r="AB77" i="4"/>
  <c r="V77" i="4"/>
  <c r="U77" i="4"/>
  <c r="T77" i="4"/>
  <c r="S77" i="4"/>
  <c r="R77" i="4"/>
  <c r="P77" i="4"/>
  <c r="Y77" i="4" s="1"/>
  <c r="O77" i="4"/>
  <c r="H77" i="4"/>
  <c r="G77" i="4"/>
  <c r="AH86" i="4"/>
  <c r="AG86" i="4"/>
  <c r="AF86" i="4"/>
  <c r="AD86" i="4"/>
  <c r="AC86" i="4"/>
  <c r="AB86" i="4"/>
  <c r="V86" i="4"/>
  <c r="U86" i="4"/>
  <c r="T86" i="4"/>
  <c r="S86" i="4"/>
  <c r="R86" i="4"/>
  <c r="P86" i="4"/>
  <c r="Y86" i="4" s="1"/>
  <c r="O86" i="4"/>
  <c r="X86" i="4" s="1"/>
  <c r="H86" i="4"/>
  <c r="G86" i="4"/>
  <c r="AH55" i="4"/>
  <c r="AG55" i="4"/>
  <c r="AF55" i="4"/>
  <c r="AD55" i="4"/>
  <c r="AC55" i="4"/>
  <c r="AB55" i="4"/>
  <c r="V55" i="4"/>
  <c r="U55" i="4"/>
  <c r="T55" i="4"/>
  <c r="S55" i="4"/>
  <c r="R55" i="4"/>
  <c r="P55" i="4"/>
  <c r="O55" i="4"/>
  <c r="X55" i="4" s="1"/>
  <c r="H55" i="4"/>
  <c r="G55" i="4"/>
  <c r="AH91" i="4"/>
  <c r="AG91" i="4"/>
  <c r="AF91" i="4"/>
  <c r="AD91" i="4"/>
  <c r="AC91" i="4"/>
  <c r="AB91" i="4"/>
  <c r="V91" i="4"/>
  <c r="U91" i="4"/>
  <c r="T91" i="4"/>
  <c r="S91" i="4"/>
  <c r="R91" i="4"/>
  <c r="P91" i="4"/>
  <c r="O91" i="4"/>
  <c r="H91" i="4"/>
  <c r="G91" i="4"/>
  <c r="AH33" i="4"/>
  <c r="AG33" i="4"/>
  <c r="AF33" i="4"/>
  <c r="AD33" i="4"/>
  <c r="AC33" i="4"/>
  <c r="AB33" i="4"/>
  <c r="V33" i="4"/>
  <c r="U33" i="4"/>
  <c r="T33" i="4"/>
  <c r="S33" i="4"/>
  <c r="R33" i="4"/>
  <c r="P33" i="4"/>
  <c r="Y33" i="4" s="1"/>
  <c r="O33" i="4"/>
  <c r="H33" i="4"/>
  <c r="G33" i="4"/>
  <c r="AH14" i="4"/>
  <c r="AG14" i="4"/>
  <c r="AF14" i="4"/>
  <c r="AD14" i="4"/>
  <c r="AC14" i="4"/>
  <c r="AB14" i="4"/>
  <c r="V14" i="4"/>
  <c r="U14" i="4"/>
  <c r="T14" i="4"/>
  <c r="S14" i="4"/>
  <c r="R14" i="4"/>
  <c r="P14" i="4"/>
  <c r="Y14" i="4" s="1"/>
  <c r="O14" i="4"/>
  <c r="X14" i="4" s="1"/>
  <c r="H14" i="4"/>
  <c r="G14" i="4"/>
  <c r="AH66" i="4"/>
  <c r="AG66" i="4"/>
  <c r="AF66" i="4"/>
  <c r="AD66" i="4"/>
  <c r="AC66" i="4"/>
  <c r="AB66" i="4"/>
  <c r="V66" i="4"/>
  <c r="U66" i="4"/>
  <c r="T66" i="4"/>
  <c r="S66" i="4"/>
  <c r="R66" i="4"/>
  <c r="P66" i="4"/>
  <c r="O66" i="4"/>
  <c r="X66" i="4" s="1"/>
  <c r="H66" i="4"/>
  <c r="G66" i="4"/>
  <c r="AH71" i="4"/>
  <c r="AG71" i="4"/>
  <c r="AF71" i="4"/>
  <c r="AD71" i="4"/>
  <c r="AC71" i="4"/>
  <c r="AB71" i="4"/>
  <c r="V71" i="4"/>
  <c r="U71" i="4"/>
  <c r="T71" i="4"/>
  <c r="S71" i="4"/>
  <c r="R71" i="4"/>
  <c r="P71" i="4"/>
  <c r="O71" i="4"/>
  <c r="H71" i="4"/>
  <c r="G71" i="4"/>
  <c r="AH41" i="4"/>
  <c r="AG41" i="4"/>
  <c r="AF41" i="4"/>
  <c r="AD41" i="4"/>
  <c r="AC41" i="4"/>
  <c r="AB41" i="4"/>
  <c r="V41" i="4"/>
  <c r="U41" i="4"/>
  <c r="T41" i="4"/>
  <c r="S41" i="4"/>
  <c r="R41" i="4"/>
  <c r="P41" i="4"/>
  <c r="Y41" i="4" s="1"/>
  <c r="O41" i="4"/>
  <c r="H41" i="4"/>
  <c r="G41" i="4"/>
  <c r="AH54" i="4"/>
  <c r="AG54" i="4"/>
  <c r="AF54" i="4"/>
  <c r="AD54" i="4"/>
  <c r="AC54" i="4"/>
  <c r="AB54" i="4"/>
  <c r="V54" i="4"/>
  <c r="U54" i="4"/>
  <c r="T54" i="4"/>
  <c r="S54" i="4"/>
  <c r="R54" i="4"/>
  <c r="P54" i="4"/>
  <c r="Y54" i="4" s="1"/>
  <c r="O54" i="4"/>
  <c r="X54" i="4" s="1"/>
  <c r="H54" i="4"/>
  <c r="G54" i="4"/>
  <c r="AH19" i="4"/>
  <c r="AG19" i="4"/>
  <c r="AF19" i="4"/>
  <c r="AD19" i="4"/>
  <c r="AC19" i="4"/>
  <c r="AB19" i="4"/>
  <c r="V19" i="4"/>
  <c r="U19" i="4"/>
  <c r="T19" i="4"/>
  <c r="S19" i="4"/>
  <c r="R19" i="4"/>
  <c r="P19" i="4"/>
  <c r="O19" i="4"/>
  <c r="X19" i="4" s="1"/>
  <c r="H19" i="4"/>
  <c r="G19" i="4"/>
  <c r="AH60" i="4"/>
  <c r="AG60" i="4"/>
  <c r="AF60" i="4"/>
  <c r="AD60" i="4"/>
  <c r="AC60" i="4"/>
  <c r="AB60" i="4"/>
  <c r="V60" i="4"/>
  <c r="U60" i="4"/>
  <c r="T60" i="4"/>
  <c r="S60" i="4"/>
  <c r="R60" i="4"/>
  <c r="P60" i="4"/>
  <c r="O60" i="4"/>
  <c r="H60" i="4"/>
  <c r="G60" i="4"/>
  <c r="AH104" i="4"/>
  <c r="AG104" i="4"/>
  <c r="AF104" i="4"/>
  <c r="AD104" i="4"/>
  <c r="AC104" i="4"/>
  <c r="AB104" i="4"/>
  <c r="V104" i="4"/>
  <c r="U104" i="4"/>
  <c r="T104" i="4"/>
  <c r="S104" i="4"/>
  <c r="R104" i="4"/>
  <c r="P104" i="4"/>
  <c r="Y104" i="4" s="1"/>
  <c r="O104" i="4"/>
  <c r="H104" i="4"/>
  <c r="G104" i="4"/>
  <c r="AH99" i="4"/>
  <c r="AG99" i="4"/>
  <c r="AF99" i="4"/>
  <c r="AD99" i="4"/>
  <c r="AC99" i="4"/>
  <c r="AB99" i="4"/>
  <c r="V99" i="4"/>
  <c r="U99" i="4"/>
  <c r="T99" i="4"/>
  <c r="S99" i="4"/>
  <c r="R99" i="4"/>
  <c r="P99" i="4"/>
  <c r="Y99" i="4" s="1"/>
  <c r="O99" i="4"/>
  <c r="X99" i="4" s="1"/>
  <c r="H99" i="4"/>
  <c r="G99" i="4"/>
  <c r="AH94" i="4"/>
  <c r="AG94" i="4"/>
  <c r="AF94" i="4"/>
  <c r="AD94" i="4"/>
  <c r="AC94" i="4"/>
  <c r="AB94" i="4"/>
  <c r="V94" i="4"/>
  <c r="U94" i="4"/>
  <c r="T94" i="4"/>
  <c r="S94" i="4"/>
  <c r="R94" i="4"/>
  <c r="P94" i="4"/>
  <c r="O94" i="4"/>
  <c r="X94" i="4" s="1"/>
  <c r="H94" i="4"/>
  <c r="G94" i="4"/>
  <c r="AH95" i="4"/>
  <c r="AG95" i="4"/>
  <c r="AF95" i="4"/>
  <c r="AD95" i="4"/>
  <c r="AC95" i="4"/>
  <c r="AB95" i="4"/>
  <c r="V95" i="4"/>
  <c r="U95" i="4"/>
  <c r="T95" i="4"/>
  <c r="S95" i="4"/>
  <c r="R95" i="4"/>
  <c r="P95" i="4"/>
  <c r="O95" i="4"/>
  <c r="H95" i="4"/>
  <c r="G95" i="4"/>
  <c r="AH100" i="4"/>
  <c r="AG100" i="4"/>
  <c r="AF100" i="4"/>
  <c r="AD100" i="4"/>
  <c r="AC100" i="4"/>
  <c r="AB100" i="4"/>
  <c r="V100" i="4"/>
  <c r="U100" i="4"/>
  <c r="T100" i="4"/>
  <c r="S100" i="4"/>
  <c r="R100" i="4"/>
  <c r="P100" i="4"/>
  <c r="O100" i="4"/>
  <c r="H100" i="4"/>
  <c r="G100" i="4"/>
  <c r="AH81" i="4"/>
  <c r="AG81" i="4"/>
  <c r="AF81" i="4"/>
  <c r="AD81" i="4"/>
  <c r="AC81" i="4"/>
  <c r="AB81" i="4"/>
  <c r="V81" i="4"/>
  <c r="U81" i="4"/>
  <c r="T81" i="4"/>
  <c r="S81" i="4"/>
  <c r="R81" i="4"/>
  <c r="P81" i="4"/>
  <c r="Y81" i="4" s="1"/>
  <c r="O81" i="4"/>
  <c r="X81" i="4" s="1"/>
  <c r="H81" i="4"/>
  <c r="G81" i="4"/>
  <c r="AH92" i="4"/>
  <c r="AG92" i="4"/>
  <c r="AF92" i="4"/>
  <c r="AD92" i="4"/>
  <c r="AC92" i="4"/>
  <c r="AB92" i="4"/>
  <c r="V92" i="4"/>
  <c r="U92" i="4"/>
  <c r="T92" i="4"/>
  <c r="S92" i="4"/>
  <c r="R92" i="4"/>
  <c r="P92" i="4"/>
  <c r="O92" i="4"/>
  <c r="X92" i="4" s="1"/>
  <c r="H92" i="4"/>
  <c r="G92" i="4"/>
  <c r="AH85" i="4"/>
  <c r="AG85" i="4"/>
  <c r="AF85" i="4"/>
  <c r="AD85" i="4"/>
  <c r="AC85" i="4"/>
  <c r="AB85" i="4"/>
  <c r="V85" i="4"/>
  <c r="U85" i="4"/>
  <c r="T85" i="4"/>
  <c r="S85" i="4"/>
  <c r="R85" i="4"/>
  <c r="P85" i="4"/>
  <c r="O85" i="4"/>
  <c r="H85" i="4"/>
  <c r="G85" i="4"/>
  <c r="AH83" i="4"/>
  <c r="AG83" i="4"/>
  <c r="AF83" i="4"/>
  <c r="AD83" i="4"/>
  <c r="AC83" i="4"/>
  <c r="AB83" i="4"/>
  <c r="V83" i="4"/>
  <c r="U83" i="4"/>
  <c r="T83" i="4"/>
  <c r="S83" i="4"/>
  <c r="R83" i="4"/>
  <c r="P83" i="4"/>
  <c r="O83" i="4"/>
  <c r="H83" i="4"/>
  <c r="G83" i="4"/>
  <c r="AH96" i="4"/>
  <c r="AG96" i="4"/>
  <c r="AF96" i="4"/>
  <c r="AD96" i="4"/>
  <c r="AC96" i="4"/>
  <c r="AB96" i="4"/>
  <c r="V96" i="4"/>
  <c r="U96" i="4"/>
  <c r="T96" i="4"/>
  <c r="S96" i="4"/>
  <c r="R96" i="4"/>
  <c r="P96" i="4"/>
  <c r="Y96" i="4" s="1"/>
  <c r="O96" i="4"/>
  <c r="X96" i="4" s="1"/>
  <c r="H96" i="4"/>
  <c r="G96" i="4"/>
  <c r="AH103" i="4"/>
  <c r="AG103" i="4"/>
  <c r="AF103" i="4"/>
  <c r="AD103" i="4"/>
  <c r="AC103" i="4"/>
  <c r="AB103" i="4"/>
  <c r="V103" i="4"/>
  <c r="U103" i="4"/>
  <c r="T103" i="4"/>
  <c r="S103" i="4"/>
  <c r="R103" i="4"/>
  <c r="P103" i="4"/>
  <c r="O103" i="4"/>
  <c r="X103" i="4" s="1"/>
  <c r="H103" i="4"/>
  <c r="G103" i="4"/>
  <c r="AH82" i="4"/>
  <c r="AG82" i="4"/>
  <c r="AF82" i="4"/>
  <c r="AD82" i="4"/>
  <c r="AC82" i="4"/>
  <c r="AB82" i="4"/>
  <c r="V82" i="4"/>
  <c r="U82" i="4"/>
  <c r="T82" i="4"/>
  <c r="S82" i="4"/>
  <c r="R82" i="4"/>
  <c r="P82" i="4"/>
  <c r="O82" i="4"/>
  <c r="H82" i="4"/>
  <c r="G82" i="4"/>
  <c r="AH90" i="4"/>
  <c r="AG90" i="4"/>
  <c r="AF90" i="4"/>
  <c r="AD90" i="4"/>
  <c r="AC90" i="4"/>
  <c r="AB90" i="4"/>
  <c r="V90" i="4"/>
  <c r="U90" i="4"/>
  <c r="T90" i="4"/>
  <c r="S90" i="4"/>
  <c r="R90" i="4"/>
  <c r="P90" i="4"/>
  <c r="Y90" i="4" s="1"/>
  <c r="O90" i="4"/>
  <c r="H90" i="4"/>
  <c r="G90" i="4"/>
  <c r="AH102" i="4"/>
  <c r="AG102" i="4"/>
  <c r="AF102" i="4"/>
  <c r="AD102" i="4"/>
  <c r="AC102" i="4"/>
  <c r="AB102" i="4"/>
  <c r="V102" i="4"/>
  <c r="U102" i="4"/>
  <c r="T102" i="4"/>
  <c r="S102" i="4"/>
  <c r="R102" i="4"/>
  <c r="P102" i="4"/>
  <c r="Y102" i="4" s="1"/>
  <c r="O102" i="4"/>
  <c r="X102" i="4" s="1"/>
  <c r="H102" i="4"/>
  <c r="G102" i="4"/>
  <c r="AH64" i="4"/>
  <c r="AG64" i="4"/>
  <c r="AF64" i="4"/>
  <c r="AD64" i="4"/>
  <c r="AC64" i="4"/>
  <c r="AB64" i="4"/>
  <c r="V64" i="4"/>
  <c r="U64" i="4"/>
  <c r="T64" i="4"/>
  <c r="S64" i="4"/>
  <c r="R64" i="4"/>
  <c r="P64" i="4"/>
  <c r="O64" i="4"/>
  <c r="X64" i="4" s="1"/>
  <c r="H64" i="4"/>
  <c r="G64" i="4"/>
  <c r="AH84" i="4"/>
  <c r="AG84" i="4"/>
  <c r="AF84" i="4"/>
  <c r="AD84" i="4"/>
  <c r="AC84" i="4"/>
  <c r="AB84" i="4"/>
  <c r="V84" i="4"/>
  <c r="U84" i="4"/>
  <c r="T84" i="4"/>
  <c r="S84" i="4"/>
  <c r="R84" i="4"/>
  <c r="P84" i="4"/>
  <c r="O84" i="4"/>
  <c r="H84" i="4"/>
  <c r="G84" i="4"/>
  <c r="AH98" i="4"/>
  <c r="AG98" i="4"/>
  <c r="AF98" i="4"/>
  <c r="AD98" i="4"/>
  <c r="AC98" i="4"/>
  <c r="AB98" i="4"/>
  <c r="V98" i="4"/>
  <c r="U98" i="4"/>
  <c r="T98" i="4"/>
  <c r="S98" i="4"/>
  <c r="R98" i="4"/>
  <c r="P98" i="4"/>
  <c r="Y98" i="4" s="1"/>
  <c r="O98" i="4"/>
  <c r="H98" i="4"/>
  <c r="G98" i="4"/>
  <c r="AH93" i="4"/>
  <c r="AG93" i="4"/>
  <c r="AF93" i="4"/>
  <c r="AD93" i="4"/>
  <c r="AC93" i="4"/>
  <c r="AB93" i="4"/>
  <c r="V93" i="4"/>
  <c r="U93" i="4"/>
  <c r="T93" i="4"/>
  <c r="S93" i="4"/>
  <c r="R93" i="4"/>
  <c r="P93" i="4"/>
  <c r="Y93" i="4" s="1"/>
  <c r="O93" i="4"/>
  <c r="X93" i="4" s="1"/>
  <c r="H93" i="4"/>
  <c r="G93" i="4"/>
  <c r="AH79" i="4"/>
  <c r="AG79" i="4"/>
  <c r="AF79" i="4"/>
  <c r="AD79" i="4"/>
  <c r="AC79" i="4"/>
  <c r="AB79" i="4"/>
  <c r="V79" i="4"/>
  <c r="U79" i="4"/>
  <c r="T79" i="4"/>
  <c r="S79" i="4"/>
  <c r="R79" i="4"/>
  <c r="P79" i="4"/>
  <c r="O79" i="4"/>
  <c r="X79" i="4" s="1"/>
  <c r="H79" i="4"/>
  <c r="G79" i="4"/>
  <c r="AH105" i="4"/>
  <c r="AG105" i="4"/>
  <c r="AF105" i="4"/>
  <c r="AD105" i="4"/>
  <c r="AC105" i="4"/>
  <c r="AB105" i="4"/>
  <c r="V105" i="4"/>
  <c r="U105" i="4"/>
  <c r="T105" i="4"/>
  <c r="S105" i="4"/>
  <c r="R105" i="4"/>
  <c r="P105" i="4"/>
  <c r="O105" i="4"/>
  <c r="H105" i="4"/>
  <c r="G105" i="4"/>
  <c r="AH63" i="4"/>
  <c r="AG63" i="4"/>
  <c r="AF63" i="4"/>
  <c r="AD63" i="4"/>
  <c r="AC63" i="4"/>
  <c r="AB63" i="4"/>
  <c r="V63" i="4"/>
  <c r="U63" i="4"/>
  <c r="T63" i="4"/>
  <c r="S63" i="4"/>
  <c r="R63" i="4"/>
  <c r="P63" i="4"/>
  <c r="O63" i="4"/>
  <c r="H63" i="4"/>
  <c r="G63" i="4"/>
  <c r="AH62" i="4"/>
  <c r="AG62" i="4"/>
  <c r="AF62" i="4"/>
  <c r="AD62" i="4"/>
  <c r="AC62" i="4"/>
  <c r="AB62" i="4"/>
  <c r="V62" i="4"/>
  <c r="U62" i="4"/>
  <c r="T62" i="4"/>
  <c r="S62" i="4"/>
  <c r="R62" i="4"/>
  <c r="P62" i="4"/>
  <c r="Y62" i="4" s="1"/>
  <c r="O62" i="4"/>
  <c r="X62" i="4" s="1"/>
  <c r="H62" i="4"/>
  <c r="G62" i="4"/>
  <c r="AH74" i="4"/>
  <c r="AG74" i="4"/>
  <c r="AF74" i="4"/>
  <c r="AD74" i="4"/>
  <c r="AC74" i="4"/>
  <c r="AB74" i="4"/>
  <c r="V74" i="4"/>
  <c r="U74" i="4"/>
  <c r="T74" i="4"/>
  <c r="S74" i="4"/>
  <c r="R74" i="4"/>
  <c r="P74" i="4"/>
  <c r="O74" i="4"/>
  <c r="X74" i="4" s="1"/>
  <c r="H74" i="4"/>
  <c r="G74" i="4"/>
  <c r="AH76" i="4"/>
  <c r="AG76" i="4"/>
  <c r="AF76" i="4"/>
  <c r="AD76" i="4"/>
  <c r="AC76" i="4"/>
  <c r="AB76" i="4"/>
  <c r="V76" i="4"/>
  <c r="U76" i="4"/>
  <c r="T76" i="4"/>
  <c r="S76" i="4"/>
  <c r="R76" i="4"/>
  <c r="P76" i="4"/>
  <c r="O76" i="4"/>
  <c r="X76" i="4" s="1"/>
  <c r="H76" i="4"/>
  <c r="G76" i="4"/>
  <c r="AH97" i="4"/>
  <c r="AG97" i="4"/>
  <c r="AF97" i="4"/>
  <c r="AD97" i="4"/>
  <c r="AC97" i="4"/>
  <c r="AB97" i="4"/>
  <c r="V97" i="4"/>
  <c r="U97" i="4"/>
  <c r="T97" i="4"/>
  <c r="S97" i="4"/>
  <c r="R97" i="4"/>
  <c r="P97" i="4"/>
  <c r="O97" i="4"/>
  <c r="H97" i="4"/>
  <c r="G97" i="4"/>
  <c r="AH101" i="4"/>
  <c r="AG101" i="4"/>
  <c r="AF101" i="4"/>
  <c r="AD101" i="4"/>
  <c r="AC101" i="4"/>
  <c r="AB101" i="4"/>
  <c r="V101" i="4"/>
  <c r="U101" i="4"/>
  <c r="T101" i="4"/>
  <c r="S101" i="4"/>
  <c r="R101" i="4"/>
  <c r="P101" i="4"/>
  <c r="Y101" i="4" s="1"/>
  <c r="O101" i="4"/>
  <c r="H101" i="4"/>
  <c r="G101" i="4"/>
  <c r="AH46" i="4"/>
  <c r="AG46" i="4"/>
  <c r="AF46" i="4"/>
  <c r="AD46" i="4"/>
  <c r="AC46" i="4"/>
  <c r="AB46" i="4"/>
  <c r="V46" i="4"/>
  <c r="U46" i="4"/>
  <c r="T46" i="4"/>
  <c r="S46" i="4"/>
  <c r="R46" i="4"/>
  <c r="P46" i="4"/>
  <c r="O46" i="4"/>
  <c r="X46" i="4" s="1"/>
  <c r="H46" i="4"/>
  <c r="G46" i="4"/>
  <c r="AH16" i="4"/>
  <c r="AG16" i="4"/>
  <c r="AF16" i="4"/>
  <c r="AD16" i="4"/>
  <c r="AC16" i="4"/>
  <c r="AB16" i="4"/>
  <c r="V16" i="4"/>
  <c r="U16" i="4"/>
  <c r="T16" i="4"/>
  <c r="S16" i="4"/>
  <c r="R16" i="4"/>
  <c r="P16" i="4"/>
  <c r="O16" i="4"/>
  <c r="H16" i="4"/>
  <c r="G16" i="4"/>
  <c r="AH29" i="4"/>
  <c r="AG29" i="4"/>
  <c r="AF29" i="4"/>
  <c r="AD29" i="4"/>
  <c r="AC29" i="4"/>
  <c r="AB29" i="4"/>
  <c r="V29" i="4"/>
  <c r="U29" i="4"/>
  <c r="T29" i="4"/>
  <c r="S29" i="4"/>
  <c r="R29" i="4"/>
  <c r="P29" i="4"/>
  <c r="Y29" i="4" s="1"/>
  <c r="O29" i="4"/>
  <c r="H29" i="4"/>
  <c r="G29" i="4"/>
  <c r="AH20" i="4"/>
  <c r="AG20" i="4"/>
  <c r="AF20" i="4"/>
  <c r="AD20" i="4"/>
  <c r="AC20" i="4"/>
  <c r="AB20" i="4"/>
  <c r="V20" i="4"/>
  <c r="U20" i="4"/>
  <c r="T20" i="4"/>
  <c r="S20" i="4"/>
  <c r="R20" i="4"/>
  <c r="P20" i="4"/>
  <c r="Y20" i="4" s="1"/>
  <c r="O20" i="4"/>
  <c r="X20" i="4" s="1"/>
  <c r="H20" i="4"/>
  <c r="G20" i="4"/>
  <c r="AH72" i="4"/>
  <c r="AG72" i="4"/>
  <c r="AF72" i="4"/>
  <c r="AD72" i="4"/>
  <c r="AC72" i="4"/>
  <c r="AB72" i="4"/>
  <c r="V72" i="4"/>
  <c r="U72" i="4"/>
  <c r="T72" i="4"/>
  <c r="S72" i="4"/>
  <c r="R72" i="4"/>
  <c r="P72" i="4"/>
  <c r="O72" i="4"/>
  <c r="X72" i="4" s="1"/>
  <c r="H72" i="4"/>
  <c r="G72" i="4"/>
  <c r="AH61" i="4"/>
  <c r="AG61" i="4"/>
  <c r="AF61" i="4"/>
  <c r="AD61" i="4"/>
  <c r="AC61" i="4"/>
  <c r="AB61" i="4"/>
  <c r="V61" i="4"/>
  <c r="U61" i="4"/>
  <c r="T61" i="4"/>
  <c r="S61" i="4"/>
  <c r="R61" i="4"/>
  <c r="P61" i="4"/>
  <c r="O61" i="4"/>
  <c r="H61" i="4"/>
  <c r="G61" i="4"/>
  <c r="AH34" i="4"/>
  <c r="AG34" i="4"/>
  <c r="AF34" i="4"/>
  <c r="AD34" i="4"/>
  <c r="AC34" i="4"/>
  <c r="AB34" i="4"/>
  <c r="V34" i="4"/>
  <c r="U34" i="4"/>
  <c r="T34" i="4"/>
  <c r="S34" i="4"/>
  <c r="R34" i="4"/>
  <c r="P34" i="4"/>
  <c r="Y34" i="4" s="1"/>
  <c r="O34" i="4"/>
  <c r="H34" i="4"/>
  <c r="G34" i="4"/>
  <c r="AH42" i="4"/>
  <c r="AG42" i="4"/>
  <c r="AF42" i="4"/>
  <c r="AD42" i="4"/>
  <c r="AC42" i="4"/>
  <c r="AB42" i="4"/>
  <c r="V42" i="4"/>
  <c r="U42" i="4"/>
  <c r="T42" i="4"/>
  <c r="S42" i="4"/>
  <c r="R42" i="4"/>
  <c r="P42" i="4"/>
  <c r="Y42" i="4" s="1"/>
  <c r="O42" i="4"/>
  <c r="X42" i="4" s="1"/>
  <c r="H42" i="4"/>
  <c r="G42" i="4"/>
  <c r="AH35" i="4"/>
  <c r="AG35" i="4"/>
  <c r="AF35" i="4"/>
  <c r="AD35" i="4"/>
  <c r="AC35" i="4"/>
  <c r="AB35" i="4"/>
  <c r="V35" i="4"/>
  <c r="U35" i="4"/>
  <c r="T35" i="4"/>
  <c r="S35" i="4"/>
  <c r="R35" i="4"/>
  <c r="P35" i="4"/>
  <c r="O35" i="4"/>
  <c r="X35" i="4" s="1"/>
  <c r="H35" i="4"/>
  <c r="G35" i="4"/>
  <c r="AH70" i="4"/>
  <c r="AG70" i="4"/>
  <c r="AF70" i="4"/>
  <c r="AD70" i="4"/>
  <c r="AC70" i="4"/>
  <c r="AB70" i="4"/>
  <c r="V70" i="4"/>
  <c r="U70" i="4"/>
  <c r="T70" i="4"/>
  <c r="S70" i="4"/>
  <c r="R70" i="4"/>
  <c r="P70" i="4"/>
  <c r="O70" i="4"/>
  <c r="H70" i="4"/>
  <c r="G70" i="4"/>
  <c r="AH53" i="4"/>
  <c r="AG53" i="4"/>
  <c r="AF53" i="4"/>
  <c r="AD53" i="4"/>
  <c r="AC53" i="4"/>
  <c r="AB53" i="4"/>
  <c r="V53" i="4"/>
  <c r="U53" i="4"/>
  <c r="T53" i="4"/>
  <c r="S53" i="4"/>
  <c r="R53" i="4"/>
  <c r="P53" i="4"/>
  <c r="Y53" i="4" s="1"/>
  <c r="O53" i="4"/>
  <c r="H53" i="4"/>
  <c r="G53" i="4"/>
  <c r="AH12" i="4"/>
  <c r="AG12" i="4"/>
  <c r="AF12" i="4"/>
  <c r="AD12" i="4"/>
  <c r="AC12" i="4"/>
  <c r="AB12" i="4"/>
  <c r="V12" i="4"/>
  <c r="U12" i="4"/>
  <c r="T12" i="4"/>
  <c r="S12" i="4"/>
  <c r="R12" i="4"/>
  <c r="P12" i="4"/>
  <c r="Y12" i="4" s="1"/>
  <c r="O12" i="4"/>
  <c r="X12" i="4" s="1"/>
  <c r="H12" i="4"/>
  <c r="G12" i="4"/>
  <c r="AH15" i="4"/>
  <c r="AG15" i="4"/>
  <c r="AF15" i="4"/>
  <c r="AD15" i="4"/>
  <c r="AC15" i="4"/>
  <c r="AB15" i="4"/>
  <c r="V15" i="4"/>
  <c r="U15" i="4"/>
  <c r="T15" i="4"/>
  <c r="S15" i="4"/>
  <c r="R15" i="4"/>
  <c r="P15" i="4"/>
  <c r="O15" i="4"/>
  <c r="X15" i="4" s="1"/>
  <c r="H15" i="4"/>
  <c r="G15" i="4"/>
  <c r="AH10" i="4"/>
  <c r="AG10" i="4"/>
  <c r="AF10" i="4"/>
  <c r="AD10" i="4"/>
  <c r="AC10" i="4"/>
  <c r="AB10" i="4"/>
  <c r="V10" i="4"/>
  <c r="U10" i="4"/>
  <c r="T10" i="4"/>
  <c r="S10" i="4"/>
  <c r="R10" i="4"/>
  <c r="P10" i="4"/>
  <c r="O10" i="4"/>
  <c r="H10" i="4"/>
  <c r="G10" i="4"/>
  <c r="AH26" i="4"/>
  <c r="AG26" i="4"/>
  <c r="AF26" i="4"/>
  <c r="AD26" i="4"/>
  <c r="AC26" i="4"/>
  <c r="AB26" i="4"/>
  <c r="V26" i="4"/>
  <c r="U26" i="4"/>
  <c r="T26" i="4"/>
  <c r="S26" i="4"/>
  <c r="R26" i="4"/>
  <c r="P26" i="4"/>
  <c r="Y26" i="4" s="1"/>
  <c r="O26" i="4"/>
  <c r="H26" i="4"/>
  <c r="G26" i="4"/>
  <c r="AH30" i="4"/>
  <c r="AG30" i="4"/>
  <c r="AF30" i="4"/>
  <c r="AD30" i="4"/>
  <c r="AC30" i="4"/>
  <c r="AB30" i="4"/>
  <c r="V30" i="4"/>
  <c r="U30" i="4"/>
  <c r="T30" i="4"/>
  <c r="S30" i="4"/>
  <c r="R30" i="4"/>
  <c r="P30" i="4"/>
  <c r="Y30" i="4" s="1"/>
  <c r="O30" i="4"/>
  <c r="X30" i="4" s="1"/>
  <c r="H30" i="4"/>
  <c r="G30" i="4"/>
  <c r="AH65" i="4"/>
  <c r="AG65" i="4"/>
  <c r="AF65" i="4"/>
  <c r="AD65" i="4"/>
  <c r="AC65" i="4"/>
  <c r="AB65" i="4"/>
  <c r="V65" i="4"/>
  <c r="U65" i="4"/>
  <c r="T65" i="4"/>
  <c r="S65" i="4"/>
  <c r="R65" i="4"/>
  <c r="P65" i="4"/>
  <c r="O65" i="4"/>
  <c r="X65" i="4" s="1"/>
  <c r="H65" i="4"/>
  <c r="G65" i="4"/>
  <c r="AH8" i="4"/>
  <c r="AG8" i="4"/>
  <c r="AF8" i="4"/>
  <c r="AD8" i="4"/>
  <c r="AC8" i="4"/>
  <c r="AB8" i="4"/>
  <c r="V8" i="4"/>
  <c r="U8" i="4"/>
  <c r="T8" i="4"/>
  <c r="S8" i="4"/>
  <c r="R8" i="4"/>
  <c r="P8" i="4"/>
  <c r="O8" i="4"/>
  <c r="H8" i="4"/>
  <c r="G8" i="4"/>
  <c r="AH9" i="4"/>
  <c r="AG9" i="4"/>
  <c r="AF9" i="4"/>
  <c r="AD9" i="4"/>
  <c r="AC9" i="4"/>
  <c r="AB9" i="4"/>
  <c r="V9" i="4"/>
  <c r="U9" i="4"/>
  <c r="T9" i="4"/>
  <c r="S9" i="4"/>
  <c r="R9" i="4"/>
  <c r="P9" i="4"/>
  <c r="Y9" i="4" s="1"/>
  <c r="O9" i="4"/>
  <c r="H9" i="4"/>
  <c r="G9" i="4"/>
  <c r="N7" i="4"/>
  <c r="M7" i="4"/>
  <c r="L7" i="4"/>
  <c r="K7" i="4"/>
  <c r="J7" i="4"/>
  <c r="F7" i="4"/>
  <c r="E7" i="4"/>
  <c r="D7" i="4"/>
  <c r="C7" i="4"/>
  <c r="B7" i="4"/>
  <c r="Y65" i="4" l="1"/>
  <c r="Y15" i="4"/>
  <c r="X70" i="4"/>
  <c r="X16" i="4"/>
  <c r="Y46" i="4"/>
  <c r="X9" i="4"/>
  <c r="Y8" i="4"/>
  <c r="X26" i="4"/>
  <c r="Y10" i="4"/>
  <c r="X53" i="4"/>
  <c r="Y70" i="4"/>
  <c r="X34" i="4"/>
  <c r="Y61" i="4"/>
  <c r="X29" i="4"/>
  <c r="Y16" i="4"/>
  <c r="X97" i="4"/>
  <c r="Y76" i="4"/>
  <c r="X63" i="4"/>
  <c r="Y105" i="4"/>
  <c r="X98" i="4"/>
  <c r="Y84" i="4"/>
  <c r="X90" i="4"/>
  <c r="Y82" i="4"/>
  <c r="X83" i="4"/>
  <c r="Y85" i="4"/>
  <c r="X100" i="4"/>
  <c r="Y95" i="4"/>
  <c r="X104" i="4"/>
  <c r="Y60" i="4"/>
  <c r="X41" i="4"/>
  <c r="Y71" i="4"/>
  <c r="X33" i="4"/>
  <c r="Y91" i="4"/>
  <c r="X77" i="4"/>
  <c r="Y18" i="4"/>
  <c r="X22" i="4"/>
  <c r="Y58" i="4"/>
  <c r="X80" i="4"/>
  <c r="Y48" i="4"/>
  <c r="X44" i="4"/>
  <c r="Y17" i="4"/>
  <c r="X56" i="4"/>
  <c r="Y57" i="4"/>
  <c r="X75" i="4"/>
  <c r="Y31" i="4"/>
  <c r="X24" i="4"/>
  <c r="Y13" i="4"/>
  <c r="X40" i="4"/>
  <c r="Y45" i="4"/>
  <c r="X39" i="4"/>
  <c r="Y47" i="4"/>
  <c r="X25" i="4"/>
  <c r="Y21" i="4"/>
  <c r="X11" i="4"/>
  <c r="Y69" i="4"/>
  <c r="X101" i="4"/>
  <c r="Y97" i="4"/>
  <c r="Y63" i="4"/>
  <c r="Y83" i="4"/>
  <c r="Y100" i="4"/>
  <c r="X8" i="4"/>
  <c r="X10" i="4"/>
  <c r="Y35" i="4"/>
  <c r="X61" i="4"/>
  <c r="Y72" i="4"/>
  <c r="Y74" i="4"/>
  <c r="X105" i="4"/>
  <c r="Y79" i="4"/>
  <c r="X84" i="4"/>
  <c r="Y64" i="4"/>
  <c r="X82" i="4"/>
  <c r="Y103" i="4"/>
  <c r="X85" i="4"/>
  <c r="Y92" i="4"/>
  <c r="X95" i="4"/>
  <c r="Y94" i="4"/>
  <c r="X60" i="4"/>
  <c r="Y19" i="4"/>
  <c r="X71" i="4"/>
  <c r="Y66" i="4"/>
  <c r="X91" i="4"/>
  <c r="Y55" i="4"/>
  <c r="X18" i="4"/>
  <c r="Y87" i="4"/>
  <c r="X58" i="4"/>
  <c r="Y88" i="4"/>
  <c r="X48" i="4"/>
  <c r="Y23" i="4"/>
  <c r="X17" i="4"/>
  <c r="Y51" i="4"/>
  <c r="X57" i="4"/>
  <c r="Y52" i="4"/>
  <c r="X31" i="4"/>
  <c r="Y32" i="4"/>
  <c r="X13" i="4"/>
  <c r="Y43" i="4"/>
  <c r="X45" i="4"/>
  <c r="Y28" i="4"/>
  <c r="X47" i="4"/>
  <c r="Y27" i="4"/>
  <c r="X21" i="4"/>
  <c r="Y59" i="4"/>
  <c r="X69" i="4"/>
  <c r="R7" i="4"/>
  <c r="AN70" i="4"/>
  <c r="AN61" i="4"/>
  <c r="AN76" i="4"/>
  <c r="V7" i="4"/>
  <c r="AF7" i="4"/>
  <c r="AM48" i="4"/>
  <c r="AK23" i="4"/>
  <c r="AN68" i="4"/>
  <c r="AO68" i="4"/>
  <c r="AO49" i="4"/>
  <c r="AK52" i="4"/>
  <c r="AK89" i="4"/>
  <c r="AK37" i="4"/>
  <c r="AJ52" i="4"/>
  <c r="AL52" i="4" s="1"/>
  <c r="AJ32" i="4"/>
  <c r="AJ43" i="4"/>
  <c r="AN45" i="4"/>
  <c r="AJ28" i="4"/>
  <c r="AN47" i="4"/>
  <c r="AG7" i="4"/>
  <c r="AK53" i="4"/>
  <c r="AM42" i="4"/>
  <c r="AK34" i="4"/>
  <c r="AJ61" i="4"/>
  <c r="AK29" i="4"/>
  <c r="AM62" i="4"/>
  <c r="AJ105" i="4"/>
  <c r="AK77" i="4"/>
  <c r="AO38" i="4"/>
  <c r="AJ27" i="4"/>
  <c r="AN65" i="4"/>
  <c r="AM10" i="4"/>
  <c r="AO96" i="4"/>
  <c r="AO83" i="4"/>
  <c r="AK92" i="4"/>
  <c r="AK81" i="4"/>
  <c r="AK94" i="4"/>
  <c r="AK54" i="4"/>
  <c r="AK14" i="4"/>
  <c r="AK86" i="4"/>
  <c r="AJ77" i="4"/>
  <c r="AM16" i="4"/>
  <c r="AM84" i="4"/>
  <c r="AK60" i="4"/>
  <c r="AK71" i="4"/>
  <c r="AK91" i="4"/>
  <c r="AN58" i="4"/>
  <c r="AN88" i="4"/>
  <c r="AJ73" i="4"/>
  <c r="AM25" i="4"/>
  <c r="AJ78" i="4"/>
  <c r="AM11" i="4"/>
  <c r="AN12" i="4"/>
  <c r="AN20" i="4"/>
  <c r="AN93" i="4"/>
  <c r="AO98" i="4"/>
  <c r="AO47" i="4"/>
  <c r="AM87" i="4"/>
  <c r="AN67" i="4"/>
  <c r="AK80" i="4"/>
  <c r="AJ12" i="4"/>
  <c r="AM70" i="4"/>
  <c r="AJ101" i="4"/>
  <c r="AM76" i="4"/>
  <c r="AN35" i="4"/>
  <c r="AM61" i="4"/>
  <c r="AJ97" i="4"/>
  <c r="AN74" i="4"/>
  <c r="AM105" i="4"/>
  <c r="AM102" i="4"/>
  <c r="AK90" i="4"/>
  <c r="AO95" i="4"/>
  <c r="AN18" i="4"/>
  <c r="AK22" i="4"/>
  <c r="AO58" i="4"/>
  <c r="AN48" i="4"/>
  <c r="AM44" i="4"/>
  <c r="AK51" i="4"/>
  <c r="AJ50" i="4"/>
  <c r="AJ37" i="4"/>
  <c r="AB7" i="4"/>
  <c r="AC7" i="4"/>
  <c r="AK9" i="4"/>
  <c r="AN30" i="4"/>
  <c r="AK26" i="4"/>
  <c r="AJ10" i="4"/>
  <c r="AN53" i="4"/>
  <c r="AN97" i="4"/>
  <c r="AJ79" i="4"/>
  <c r="AN82" i="4"/>
  <c r="AM83" i="4"/>
  <c r="AN85" i="4"/>
  <c r="AN95" i="4"/>
  <c r="AM18" i="4"/>
  <c r="AK67" i="4"/>
  <c r="AJ80" i="4"/>
  <c r="AN44" i="4"/>
  <c r="AJ17" i="4"/>
  <c r="AN56" i="4"/>
  <c r="AJ57" i="4"/>
  <c r="AN75" i="4"/>
  <c r="AO75" i="4"/>
  <c r="AJ31" i="4"/>
  <c r="AJ13" i="4"/>
  <c r="AK50" i="4"/>
  <c r="AJ29" i="4"/>
  <c r="AL29" i="4" s="1"/>
  <c r="AM8" i="4"/>
  <c r="AN8" i="4"/>
  <c r="AK65" i="4"/>
  <c r="AN10" i="4"/>
  <c r="AJ53" i="4"/>
  <c r="AL53" i="4" s="1"/>
  <c r="AN34" i="4"/>
  <c r="AJ20" i="4"/>
  <c r="AM29" i="4"/>
  <c r="AM101" i="4"/>
  <c r="AN101" i="4"/>
  <c r="AN63" i="4"/>
  <c r="AN105" i="4"/>
  <c r="AJ93" i="4"/>
  <c r="AM98" i="4"/>
  <c r="AN90" i="4"/>
  <c r="AO82" i="4"/>
  <c r="AK83" i="4"/>
  <c r="AO85" i="4"/>
  <c r="AO94" i="4"/>
  <c r="AN87" i="4"/>
  <c r="AO87" i="4"/>
  <c r="AJ67" i="4"/>
  <c r="AJ22" i="4"/>
  <c r="AM58" i="4"/>
  <c r="AM88" i="4"/>
  <c r="AJ23" i="4"/>
  <c r="AM68" i="4"/>
  <c r="AJ51" i="4"/>
  <c r="AM56" i="4"/>
  <c r="AM75" i="4"/>
  <c r="AJ36" i="4"/>
  <c r="AJ89" i="4"/>
  <c r="AM45" i="4"/>
  <c r="AM47" i="4"/>
  <c r="AN25" i="4"/>
  <c r="AK25" i="4"/>
  <c r="AK78" i="4"/>
  <c r="AL78" i="4" s="1"/>
  <c r="AN11" i="4"/>
  <c r="AK11" i="4"/>
  <c r="O7" i="4"/>
  <c r="AN9" i="4"/>
  <c r="AN26" i="4"/>
  <c r="AM53" i="4"/>
  <c r="AN42" i="4"/>
  <c r="AN29" i="4"/>
  <c r="AN16" i="4"/>
  <c r="AN46" i="4"/>
  <c r="AN62" i="4"/>
  <c r="AO63" i="4"/>
  <c r="AN98" i="4"/>
  <c r="AN84" i="4"/>
  <c r="AN102" i="4"/>
  <c r="AM103" i="4"/>
  <c r="AN99" i="4"/>
  <c r="AO44" i="4"/>
  <c r="AM49" i="4"/>
  <c r="AM38" i="4"/>
  <c r="AM40" i="4"/>
  <c r="AM39" i="4"/>
  <c r="AM21" i="4"/>
  <c r="AM69" i="4"/>
  <c r="AJ98" i="4"/>
  <c r="AJ84" i="4"/>
  <c r="AJ102" i="4"/>
  <c r="AM82" i="4"/>
  <c r="AK103" i="4"/>
  <c r="AN49" i="4"/>
  <c r="AN38" i="4"/>
  <c r="AJ24" i="4"/>
  <c r="AN40" i="4"/>
  <c r="AK40" i="4"/>
  <c r="AN39" i="4"/>
  <c r="AK39" i="4"/>
  <c r="AN21" i="4"/>
  <c r="AJ59" i="4"/>
  <c r="AN69" i="4"/>
  <c r="AO21" i="4"/>
  <c r="AK21" i="4"/>
  <c r="S7" i="4"/>
  <c r="AM9" i="4"/>
  <c r="AM65" i="4"/>
  <c r="AM30" i="4"/>
  <c r="AM26" i="4"/>
  <c r="AO26" i="4"/>
  <c r="AK10" i="4"/>
  <c r="AM15" i="4"/>
  <c r="AN15" i="4"/>
  <c r="AO35" i="4"/>
  <c r="AM34" i="4"/>
  <c r="AO34" i="4"/>
  <c r="AK61" i="4"/>
  <c r="AM72" i="4"/>
  <c r="AN72" i="4"/>
  <c r="AO46" i="4"/>
  <c r="AM97" i="4"/>
  <c r="AO97" i="4"/>
  <c r="AJ76" i="4"/>
  <c r="AJ62" i="4"/>
  <c r="AK98" i="4"/>
  <c r="AK84" i="4"/>
  <c r="AM64" i="4"/>
  <c r="AN64" i="4"/>
  <c r="AJ90" i="4"/>
  <c r="AJ82" i="4"/>
  <c r="AO92" i="4"/>
  <c r="AM95" i="4"/>
  <c r="AM94" i="4"/>
  <c r="AK99" i="4"/>
  <c r="AN73" i="4"/>
  <c r="AK73" i="4"/>
  <c r="AO56" i="4"/>
  <c r="AK56" i="4"/>
  <c r="AH7" i="4"/>
  <c r="U7" i="4"/>
  <c r="AK8" i="4"/>
  <c r="AJ15" i="4"/>
  <c r="AO53" i="4"/>
  <c r="AK70" i="4"/>
  <c r="AM35" i="4"/>
  <c r="AJ72" i="4"/>
  <c r="AO29" i="4"/>
  <c r="AK16" i="4"/>
  <c r="AM46" i="4"/>
  <c r="AM93" i="4"/>
  <c r="AO88" i="4"/>
  <c r="AK88" i="4"/>
  <c r="AO45" i="4"/>
  <c r="AK45" i="4"/>
  <c r="AJ9" i="4"/>
  <c r="AJ8" i="4"/>
  <c r="AO65" i="4"/>
  <c r="AJ30" i="4"/>
  <c r="AJ26" i="4"/>
  <c r="AM12" i="4"/>
  <c r="AJ70" i="4"/>
  <c r="AJ42" i="4"/>
  <c r="AJ34" i="4"/>
  <c r="AL34" i="4" s="1"/>
  <c r="AM20" i="4"/>
  <c r="AJ16" i="4"/>
  <c r="AK97" i="4"/>
  <c r="AK76" i="4"/>
  <c r="AM74" i="4"/>
  <c r="AJ63" i="4"/>
  <c r="AK63" i="4"/>
  <c r="AO103" i="4"/>
  <c r="AJ96" i="4"/>
  <c r="AM85" i="4"/>
  <c r="AO81" i="4"/>
  <c r="AO100" i="4"/>
  <c r="AM99" i="4"/>
  <c r="AM104" i="4"/>
  <c r="AO18" i="4"/>
  <c r="AK18" i="4"/>
  <c r="AJ74" i="4"/>
  <c r="AM63" i="4"/>
  <c r="AK105" i="4"/>
  <c r="AM79" i="4"/>
  <c r="AN79" i="4"/>
  <c r="AJ64" i="4"/>
  <c r="AM90" i="4"/>
  <c r="AN103" i="4"/>
  <c r="AM96" i="4"/>
  <c r="AN96" i="4"/>
  <c r="AJ85" i="4"/>
  <c r="AM92" i="4"/>
  <c r="AM81" i="4"/>
  <c r="AN81" i="4"/>
  <c r="AM100" i="4"/>
  <c r="AK100" i="4"/>
  <c r="AK95" i="4"/>
  <c r="AO99" i="4"/>
  <c r="AO104" i="4"/>
  <c r="AO60" i="4"/>
  <c r="AO19" i="4"/>
  <c r="AO54" i="4"/>
  <c r="AO41" i="4"/>
  <c r="AO71" i="4"/>
  <c r="AO66" i="4"/>
  <c r="AO14" i="4"/>
  <c r="AO33" i="4"/>
  <c r="AO91" i="4"/>
  <c r="AO55" i="4"/>
  <c r="AJ86" i="4"/>
  <c r="AM77" i="4"/>
  <c r="AJ18" i="4"/>
  <c r="AM67" i="4"/>
  <c r="AN22" i="4"/>
  <c r="AO22" i="4"/>
  <c r="AJ88" i="4"/>
  <c r="AO73" i="4"/>
  <c r="AM80" i="4"/>
  <c r="AJ48" i="4"/>
  <c r="AN23" i="4"/>
  <c r="AO23" i="4"/>
  <c r="AM17" i="4"/>
  <c r="AM51" i="4"/>
  <c r="AJ49" i="4"/>
  <c r="AJ56" i="4"/>
  <c r="AN57" i="4"/>
  <c r="AO57" i="4"/>
  <c r="AN52" i="4"/>
  <c r="AO52" i="4"/>
  <c r="AM31" i="4"/>
  <c r="AM32" i="4"/>
  <c r="AM36" i="4"/>
  <c r="AM24" i="4"/>
  <c r="AM13" i="4"/>
  <c r="AM43" i="4"/>
  <c r="AM89" i="4"/>
  <c r="AJ40" i="4"/>
  <c r="AJ45" i="4"/>
  <c r="AN28" i="4"/>
  <c r="AK28" i="4"/>
  <c r="AL28" i="4" s="1"/>
  <c r="AN50" i="4"/>
  <c r="AO50" i="4"/>
  <c r="AM27" i="4"/>
  <c r="AM37" i="4"/>
  <c r="AJ25" i="4"/>
  <c r="AJ21" i="4"/>
  <c r="AN59" i="4"/>
  <c r="AK59" i="4"/>
  <c r="AN78" i="4"/>
  <c r="AO78" i="4"/>
  <c r="AO69" i="4"/>
  <c r="AK104" i="4"/>
  <c r="AM60" i="4"/>
  <c r="AN60" i="4"/>
  <c r="AM19" i="4"/>
  <c r="AK19" i="4"/>
  <c r="AM54" i="4"/>
  <c r="AN54" i="4"/>
  <c r="AM41" i="4"/>
  <c r="AK41" i="4"/>
  <c r="AM71" i="4"/>
  <c r="AN71" i="4"/>
  <c r="AM66" i="4"/>
  <c r="AK66" i="4"/>
  <c r="AM14" i="4"/>
  <c r="AN14" i="4"/>
  <c r="AM33" i="4"/>
  <c r="AK33" i="4"/>
  <c r="AM91" i="4"/>
  <c r="AN91" i="4"/>
  <c r="AM55" i="4"/>
  <c r="AK55" i="4"/>
  <c r="AM86" i="4"/>
  <c r="AN86" i="4"/>
  <c r="AN77" i="4"/>
  <c r="AO77" i="4"/>
  <c r="AJ87" i="4"/>
  <c r="AK87" i="4"/>
  <c r="AO67" i="4"/>
  <c r="AM22" i="4"/>
  <c r="AJ58" i="4"/>
  <c r="AK58" i="4"/>
  <c r="AM73" i="4"/>
  <c r="AN80" i="4"/>
  <c r="AO80" i="4"/>
  <c r="AM23" i="4"/>
  <c r="AJ68" i="4"/>
  <c r="AJ44" i="4"/>
  <c r="AK44" i="4"/>
  <c r="AN17" i="4"/>
  <c r="AO17" i="4"/>
  <c r="AN51" i="4"/>
  <c r="AO51" i="4"/>
  <c r="AM57" i="4"/>
  <c r="AM52" i="4"/>
  <c r="AJ38" i="4"/>
  <c r="AJ75" i="4"/>
  <c r="AK75" i="4"/>
  <c r="AN31" i="4"/>
  <c r="AO31" i="4"/>
  <c r="AN32" i="4"/>
  <c r="AK32" i="4"/>
  <c r="AL32" i="4" s="1"/>
  <c r="AN36" i="4"/>
  <c r="AO36" i="4"/>
  <c r="AN24" i="4"/>
  <c r="AK24" i="4"/>
  <c r="AN13" i="4"/>
  <c r="AO13" i="4"/>
  <c r="AN43" i="4"/>
  <c r="AK43" i="4"/>
  <c r="AL43" i="4" s="1"/>
  <c r="AN89" i="4"/>
  <c r="AO89" i="4"/>
  <c r="AM28" i="4"/>
  <c r="AM50" i="4"/>
  <c r="AJ39" i="4"/>
  <c r="AJ47" i="4"/>
  <c r="AK47" i="4"/>
  <c r="AN27" i="4"/>
  <c r="AK27" i="4"/>
  <c r="AL27" i="4" s="1"/>
  <c r="AN37" i="4"/>
  <c r="AO37" i="4"/>
  <c r="AM59" i="4"/>
  <c r="AM78" i="4"/>
  <c r="AJ11" i="4"/>
  <c r="AJ69" i="4"/>
  <c r="AK69" i="4"/>
  <c r="G7" i="4"/>
  <c r="AO9" i="4"/>
  <c r="AD7" i="4"/>
  <c r="AO8" i="4"/>
  <c r="AO10" i="4"/>
  <c r="AJ35" i="4"/>
  <c r="AO61" i="4"/>
  <c r="AJ46" i="4"/>
  <c r="T7" i="4"/>
  <c r="AO15" i="4"/>
  <c r="AK12" i="4"/>
  <c r="AL12" i="4" s="1"/>
  <c r="AO12" i="4"/>
  <c r="AK35" i="4"/>
  <c r="AL35" i="4" s="1"/>
  <c r="AO72" i="4"/>
  <c r="AK20" i="4"/>
  <c r="AL20" i="4" s="1"/>
  <c r="AO20" i="4"/>
  <c r="AK46" i="4"/>
  <c r="AO74" i="4"/>
  <c r="AK62" i="4"/>
  <c r="AO62" i="4"/>
  <c r="AK79" i="4"/>
  <c r="AL79" i="4" s="1"/>
  <c r="AO64" i="4"/>
  <c r="AK102" i="4"/>
  <c r="AO102" i="4"/>
  <c r="AO90" i="4"/>
  <c r="P7" i="4"/>
  <c r="AJ65" i="4"/>
  <c r="AO70" i="4"/>
  <c r="AO16" i="4"/>
  <c r="AO105" i="4"/>
  <c r="AK30" i="4"/>
  <c r="AO30" i="4"/>
  <c r="AK15" i="4"/>
  <c r="AK42" i="4"/>
  <c r="AO42" i="4"/>
  <c r="AK72" i="4"/>
  <c r="AK101" i="4"/>
  <c r="AL101" i="4" s="1"/>
  <c r="AO101" i="4"/>
  <c r="AK74" i="4"/>
  <c r="AL74" i="4" s="1"/>
  <c r="AO79" i="4"/>
  <c r="AK93" i="4"/>
  <c r="AL93" i="4" s="1"/>
  <c r="AO93" i="4"/>
  <c r="AK64" i="4"/>
  <c r="H7" i="4"/>
  <c r="AO76" i="4"/>
  <c r="AO84" i="4"/>
  <c r="AK82" i="4"/>
  <c r="AK96" i="4"/>
  <c r="AN83" i="4"/>
  <c r="AK85" i="4"/>
  <c r="AN92" i="4"/>
  <c r="AN100" i="4"/>
  <c r="AN94" i="4"/>
  <c r="AN104" i="4"/>
  <c r="AN19" i="4"/>
  <c r="AN41" i="4"/>
  <c r="AN66" i="4"/>
  <c r="AN33" i="4"/>
  <c r="AN55" i="4"/>
  <c r="AO48" i="4"/>
  <c r="AK48" i="4"/>
  <c r="AJ103" i="4"/>
  <c r="AL103" i="4" s="1"/>
  <c r="AJ83" i="4"/>
  <c r="AL83" i="4" s="1"/>
  <c r="AJ92" i="4"/>
  <c r="AL92" i="4" s="1"/>
  <c r="AJ100" i="4"/>
  <c r="AJ94" i="4"/>
  <c r="AJ104" i="4"/>
  <c r="AJ19" i="4"/>
  <c r="AJ41" i="4"/>
  <c r="AJ66" i="4"/>
  <c r="AJ33" i="4"/>
  <c r="AJ55" i="4"/>
  <c r="AO86" i="4"/>
  <c r="AJ81" i="4"/>
  <c r="AL81" i="4" s="1"/>
  <c r="AJ95" i="4"/>
  <c r="AJ99" i="4"/>
  <c r="AJ60" i="4"/>
  <c r="AL60" i="4" s="1"/>
  <c r="AJ54" i="4"/>
  <c r="AL54" i="4" s="1"/>
  <c r="AJ71" i="4"/>
  <c r="AJ14" i="4"/>
  <c r="AL14" i="4" s="1"/>
  <c r="AJ91" i="4"/>
  <c r="AK68" i="4"/>
  <c r="AK17" i="4"/>
  <c r="AL17" i="4" s="1"/>
  <c r="AK49" i="4"/>
  <c r="AK57" i="4"/>
  <c r="AL57" i="4" s="1"/>
  <c r="AK38" i="4"/>
  <c r="AK31" i="4"/>
  <c r="AL31" i="4" s="1"/>
  <c r="AK36" i="4"/>
  <c r="AL36" i="4" s="1"/>
  <c r="AK13" i="4"/>
  <c r="AL13" i="4" s="1"/>
  <c r="AO32" i="4"/>
  <c r="AO24" i="4"/>
  <c r="AO43" i="4"/>
  <c r="AO40" i="4"/>
  <c r="AO28" i="4"/>
  <c r="AO39" i="4"/>
  <c r="AO27" i="4"/>
  <c r="AO25" i="4"/>
  <c r="AO59" i="4"/>
  <c r="AO11" i="4"/>
  <c r="AL82" i="4" l="1"/>
  <c r="AL64" i="4"/>
  <c r="AL30" i="4"/>
  <c r="AL102" i="4"/>
  <c r="AL23" i="4"/>
  <c r="AL37" i="4"/>
  <c r="X7" i="4"/>
  <c r="AJ7" i="4"/>
  <c r="Y7" i="4"/>
  <c r="AL77" i="4"/>
  <c r="AM7" i="4"/>
  <c r="AK7" i="4"/>
  <c r="AL91" i="4"/>
  <c r="AL94" i="4"/>
  <c r="AL9" i="4"/>
  <c r="AL98" i="4"/>
  <c r="AL80" i="4"/>
  <c r="AL89" i="4"/>
  <c r="AL105" i="4"/>
  <c r="AL61" i="4"/>
  <c r="AL26" i="4"/>
  <c r="AL10" i="4"/>
  <c r="AL48" i="4"/>
  <c r="AL65" i="4"/>
  <c r="AL24" i="4"/>
  <c r="AL59" i="4"/>
  <c r="AL86" i="4"/>
  <c r="AN7" i="4"/>
  <c r="AL69" i="4"/>
  <c r="AL84" i="4"/>
  <c r="AL68" i="4"/>
  <c r="AL71" i="4"/>
  <c r="AL47" i="4"/>
  <c r="AL44" i="4"/>
  <c r="AL73" i="4"/>
  <c r="AL51" i="4"/>
  <c r="AL22" i="4"/>
  <c r="AL90" i="4"/>
  <c r="AL67" i="4"/>
  <c r="AL50" i="4"/>
  <c r="AL15" i="4"/>
  <c r="AL39" i="4"/>
  <c r="AL25" i="4"/>
  <c r="AL8" i="4"/>
  <c r="AL75" i="4"/>
  <c r="AL58" i="4"/>
  <c r="AL87" i="4"/>
  <c r="AL40" i="4"/>
  <c r="AL42" i="4"/>
  <c r="AL11" i="4"/>
  <c r="AL97" i="4"/>
  <c r="AL49" i="4"/>
  <c r="AL85" i="4"/>
  <c r="AL55" i="4"/>
  <c r="AL19" i="4"/>
  <c r="AL7" i="4"/>
  <c r="AL95" i="4"/>
  <c r="AL70" i="4"/>
  <c r="AL33" i="4"/>
  <c r="AL66" i="4"/>
  <c r="AL100" i="4"/>
  <c r="AL38" i="4"/>
  <c r="AL96" i="4"/>
  <c r="AL72" i="4"/>
  <c r="AL62" i="4"/>
  <c r="AL76" i="4"/>
  <c r="AL45" i="4"/>
  <c r="AL99" i="4"/>
  <c r="AL63" i="4"/>
  <c r="AL16" i="4"/>
  <c r="AL46" i="4"/>
  <c r="AL41" i="4"/>
  <c r="AL104" i="4"/>
  <c r="AL18" i="4"/>
  <c r="AL88" i="4"/>
  <c r="AL56" i="4"/>
  <c r="AL21" i="4"/>
  <c r="AO7" i="4"/>
</calcChain>
</file>

<file path=xl/sharedStrings.xml><?xml version="1.0" encoding="utf-8"?>
<sst xmlns="http://schemas.openxmlformats.org/spreadsheetml/2006/main" count="157" uniqueCount="126">
  <si>
    <t>Kommune</t>
  </si>
  <si>
    <t>København</t>
  </si>
  <si>
    <t>Frederiksberg</t>
  </si>
  <si>
    <t>Ballerup</t>
  </si>
  <si>
    <t>Brøndby</t>
  </si>
  <si>
    <t>Dragør</t>
  </si>
  <si>
    <t>Gentofte</t>
  </si>
  <si>
    <t>Gladsaxe</t>
  </si>
  <si>
    <t>Glostrup</t>
  </si>
  <si>
    <t>Herlev</t>
  </si>
  <si>
    <t>Albertslund</t>
  </si>
  <si>
    <t>Hvidovre</t>
  </si>
  <si>
    <t>Høje-Taastrup</t>
  </si>
  <si>
    <t>Lyngby-Taarbæk</t>
  </si>
  <si>
    <t>Rødovre</t>
  </si>
  <si>
    <t>Rudersdal</t>
  </si>
  <si>
    <t>Ishøj</t>
  </si>
  <si>
    <t>Tårnby</t>
  </si>
  <si>
    <t>Vallensbæk</t>
  </si>
  <si>
    <t>Allerød</t>
  </si>
  <si>
    <t>Furesø</t>
  </si>
  <si>
    <t>Fredensborg</t>
  </si>
  <si>
    <t>Frederikssund</t>
  </si>
  <si>
    <t>Gribskov</t>
  </si>
  <si>
    <t>Helsingør</t>
  </si>
  <si>
    <t>Hillerød</t>
  </si>
  <si>
    <t>Hørsholm</t>
  </si>
  <si>
    <t>Egedal</t>
  </si>
  <si>
    <t>Bornholm</t>
  </si>
  <si>
    <t>Lejre</t>
  </si>
  <si>
    <t>Greve</t>
  </si>
  <si>
    <t>Køge</t>
  </si>
  <si>
    <t>Roskilde</t>
  </si>
  <si>
    <t>Solrød</t>
  </si>
  <si>
    <t>Odsherred</t>
  </si>
  <si>
    <t>Faxe</t>
  </si>
  <si>
    <t>Holbæk</t>
  </si>
  <si>
    <t>Kalundborg</t>
  </si>
  <si>
    <t>Ringsted</t>
  </si>
  <si>
    <t>Slagelse</t>
  </si>
  <si>
    <t>Sorø</t>
  </si>
  <si>
    <t>Lolland</t>
  </si>
  <si>
    <t>Guldborgsund</t>
  </si>
  <si>
    <t>Næstved</t>
  </si>
  <si>
    <t>Stevns</t>
  </si>
  <si>
    <t>Vordingborg</t>
  </si>
  <si>
    <t>Assens</t>
  </si>
  <si>
    <t>Faaborg-Midtfyn</t>
  </si>
  <si>
    <t>Kerteminde</t>
  </si>
  <si>
    <t>Middelfart</t>
  </si>
  <si>
    <t>Nyborg</t>
  </si>
  <si>
    <t>Odense</t>
  </si>
  <si>
    <t>Svendborg</t>
  </si>
  <si>
    <t>Langeland</t>
  </si>
  <si>
    <t>Haderslev</t>
  </si>
  <si>
    <t>Sønderborg</t>
  </si>
  <si>
    <t>Tønder</t>
  </si>
  <si>
    <t>Aabenraa</t>
  </si>
  <si>
    <t>Esbjerg</t>
  </si>
  <si>
    <t>Fanø</t>
  </si>
  <si>
    <t>Billund</t>
  </si>
  <si>
    <t>Varde</t>
  </si>
  <si>
    <t>Vejen</t>
  </si>
  <si>
    <t>Fredericia</t>
  </si>
  <si>
    <t>Kolding</t>
  </si>
  <si>
    <t>Vejle</t>
  </si>
  <si>
    <t>Hedensted</t>
  </si>
  <si>
    <t>Horsens</t>
  </si>
  <si>
    <t>Herning</t>
  </si>
  <si>
    <t>Holstebro</t>
  </si>
  <si>
    <t>Ikast-Brande</t>
  </si>
  <si>
    <t>Lemvig</t>
  </si>
  <si>
    <t>Ringkøbing-Skjern</t>
  </si>
  <si>
    <t>Struer</t>
  </si>
  <si>
    <t>Syddjurs</t>
  </si>
  <si>
    <t>Norddjurs</t>
  </si>
  <si>
    <t>Favrskov</t>
  </si>
  <si>
    <t>Odder</t>
  </si>
  <si>
    <t>Randers</t>
  </si>
  <si>
    <t>Samsø</t>
  </si>
  <si>
    <t>Silkeborg</t>
  </si>
  <si>
    <t>Skanderborg</t>
  </si>
  <si>
    <t>Skive</t>
  </si>
  <si>
    <t>Viborg</t>
  </si>
  <si>
    <t>Morsø</t>
  </si>
  <si>
    <t>Thisted</t>
  </si>
  <si>
    <t>Frederikshavn</t>
  </si>
  <si>
    <t>Hjørring</t>
  </si>
  <si>
    <t>Mariagerfjord</t>
  </si>
  <si>
    <t>Læsø</t>
  </si>
  <si>
    <t>Rebild</t>
  </si>
  <si>
    <t>Jammerbugt</t>
  </si>
  <si>
    <t>Aalborg</t>
  </si>
  <si>
    <t>Vesthimmerland</t>
  </si>
  <si>
    <t>Ærø</t>
  </si>
  <si>
    <t>Halsnæs</t>
  </si>
  <si>
    <t>Nordfyns</t>
  </si>
  <si>
    <t>Brønderslev</t>
  </si>
  <si>
    <t>Aarhus</t>
  </si>
  <si>
    <t>promille</t>
  </si>
  <si>
    <t>Grundskyld</t>
  </si>
  <si>
    <t>Ejendoms-værdiskat</t>
  </si>
  <si>
    <t>Antal
ejendomme</t>
  </si>
  <si>
    <t>I alt</t>
  </si>
  <si>
    <t>stk.</t>
  </si>
  <si>
    <t>mio.kr.</t>
  </si>
  <si>
    <t>Vurdering</t>
  </si>
  <si>
    <t>Markeds-værdi</t>
  </si>
  <si>
    <t>Stigning i procent, 2004-2014</t>
  </si>
  <si>
    <t>Pr. bolig - 2004</t>
  </si>
  <si>
    <t>Pr. bolig - 2014</t>
  </si>
  <si>
    <t>Boligskat</t>
  </si>
  <si>
    <t>Pr. bolig - stigning i procent</t>
  </si>
  <si>
    <t>-</t>
  </si>
  <si>
    <t>Antal
boliger</t>
  </si>
  <si>
    <t>Antal boliger</t>
  </si>
  <si>
    <t>Boligskat/
værdi</t>
  </si>
  <si>
    <t>Boligskat/
vurdering</t>
  </si>
  <si>
    <t>Markedsværdi</t>
  </si>
  <si>
    <t>Ændring i promillepoint,
 2004-2014</t>
  </si>
  <si>
    <t>Boligskat/m.værdi</t>
  </si>
  <si>
    <t>Udvikling</t>
  </si>
  <si>
    <t>Grundskyldspromille</t>
  </si>
  <si>
    <t>Boligskat/
mio. værdi</t>
  </si>
  <si>
    <r>
      <t xml:space="preserve">Dette regneark knytter sig til analysen </t>
    </r>
    <r>
      <rPr>
        <b/>
        <sz val="18"/>
        <rFont val="Arial Narrow"/>
        <family val="2"/>
      </rPr>
      <t>Store forskelle i udviklingen i boligskattetrykket</t>
    </r>
    <r>
      <rPr>
        <sz val="18"/>
        <rFont val="Arial Narrow"/>
        <family val="2"/>
      </rPr>
      <t>, udgivet af Danmarks Statistik, januar 2017.</t>
    </r>
  </si>
  <si>
    <r>
      <t>Tallene markeret med</t>
    </r>
    <r>
      <rPr>
        <sz val="18"/>
        <color rgb="FFFF0000"/>
        <rFont val="Arial Narrow"/>
        <family val="2"/>
      </rPr>
      <t xml:space="preserve"> rødt a</t>
    </r>
    <r>
      <rPr>
        <sz val="18"/>
        <color theme="1"/>
        <rFont val="Arial Narrow"/>
        <family val="2"/>
      </rPr>
      <t>ngiver de 10 øverste tal, men tal markeret med</t>
    </r>
    <r>
      <rPr>
        <sz val="18"/>
        <color rgb="FFFF0000"/>
        <rFont val="Arial Narrow"/>
        <family val="2"/>
      </rPr>
      <t xml:space="preserve"> </t>
    </r>
    <r>
      <rPr>
        <sz val="18"/>
        <color rgb="FFFFC000"/>
        <rFont val="Arial Narrow"/>
        <family val="2"/>
      </rPr>
      <t>gult</t>
    </r>
    <r>
      <rPr>
        <sz val="18"/>
        <color rgb="FFFF0000"/>
        <rFont val="Arial Narrow"/>
        <family val="2"/>
      </rPr>
      <t xml:space="preserve"> </t>
    </r>
    <r>
      <rPr>
        <sz val="18"/>
        <color theme="1"/>
        <rFont val="Arial Narrow"/>
        <family val="2"/>
      </rPr>
      <t>angiver de 10 laveste 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</si>
</sst>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#\ ###\ ###\ ##0"/>
    <numFmt numFmtId="166" formatCode="0.0"/>
    <numFmt numFmtId="167" formatCode="#\ ###\ ###"/>
  </numFmts>
  <fonts count="11" x14ac:knownFonts="1">
    <font>
      <sz val="10"/>
      <name val="Arial Narrow"/>
    </font>
    <font>
      <sz val="18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sz val="18"/>
      <color rgb="FFFF0000"/>
      <name val="Arial Narrow"/>
      <family val="2"/>
    </font>
    <font>
      <sz val="18"/>
      <color theme="1"/>
      <name val="Arial Narrow"/>
      <family val="2"/>
    </font>
    <font>
      <sz val="18"/>
      <color rgb="FFFFC00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i/>
      <sz val="12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165" fontId="3" fillId="0" borderId="0" xfId="0" applyNumberFormat="1" applyFont="1" applyFill="1" applyBorder="1" applyAlignment="1">
      <alignment horizontal="left" vertical="top"/>
    </xf>
    <xf numFmtId="4" fontId="3" fillId="0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/>
    </xf>
    <xf numFmtId="1" fontId="7" fillId="2" borderId="0" xfId="0" applyNumberFormat="1" applyFont="1" applyFill="1" applyBorder="1" applyAlignment="1" applyProtection="1">
      <alignment horizontal="left"/>
    </xf>
    <xf numFmtId="1" fontId="7" fillId="0" borderId="0" xfId="0" applyNumberFormat="1" applyFont="1" applyFill="1" applyBorder="1" applyAlignment="1" applyProtection="1">
      <alignment horizontal="left"/>
    </xf>
    <xf numFmtId="1" fontId="7" fillId="0" borderId="2" xfId="0" applyNumberFormat="1" applyFont="1" applyFill="1" applyBorder="1" applyAlignment="1" applyProtection="1">
      <alignment horizontal="center"/>
    </xf>
    <xf numFmtId="1" fontId="7" fillId="0" borderId="0" xfId="0" applyNumberFormat="1" applyFont="1" applyFill="1" applyBorder="1" applyAlignment="1" applyProtection="1">
      <alignment horizontal="right"/>
    </xf>
    <xf numFmtId="1" fontId="7" fillId="0" borderId="2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left"/>
    </xf>
    <xf numFmtId="2" fontId="7" fillId="0" borderId="2" xfId="0" applyNumberFormat="1" applyFont="1" applyFill="1" applyBorder="1" applyAlignment="1" applyProtection="1">
      <alignment horizontal="center"/>
    </xf>
    <xf numFmtId="4" fontId="7" fillId="0" borderId="0" xfId="0" applyNumberFormat="1" applyFont="1" applyFill="1" applyBorder="1" applyAlignment="1" applyProtection="1">
      <alignment horizontal="right"/>
    </xf>
    <xf numFmtId="4" fontId="7" fillId="0" borderId="2" xfId="0" applyNumberFormat="1" applyFont="1" applyFill="1" applyBorder="1" applyAlignment="1" applyProtection="1">
      <alignment horizontal="right"/>
    </xf>
    <xf numFmtId="2" fontId="7" fillId="0" borderId="0" xfId="0" applyNumberFormat="1" applyFont="1" applyFill="1" applyBorder="1" applyAlignment="1" applyProtection="1">
      <alignment horizontal="center"/>
    </xf>
    <xf numFmtId="2" fontId="7" fillId="0" borderId="2" xfId="0" applyNumberFormat="1" applyFont="1" applyFill="1" applyBorder="1" applyAlignment="1" applyProtection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1" fontId="7" fillId="0" borderId="2" xfId="0" applyNumberFormat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right" wrapText="1"/>
    </xf>
    <xf numFmtId="2" fontId="3" fillId="0" borderId="1" xfId="0" applyNumberFormat="1" applyFont="1" applyFill="1" applyBorder="1" applyAlignment="1" applyProtection="1">
      <alignment horizontal="right" wrapText="1"/>
    </xf>
    <xf numFmtId="165" fontId="3" fillId="0" borderId="1" xfId="0" applyNumberFormat="1" applyFont="1" applyFill="1" applyBorder="1" applyAlignment="1" applyProtection="1">
      <alignment horizontal="right" wrapText="1"/>
    </xf>
    <xf numFmtId="2" fontId="3" fillId="0" borderId="8" xfId="0" applyNumberFormat="1" applyFont="1" applyFill="1" applyBorder="1" applyAlignment="1" applyProtection="1">
      <alignment horizontal="right" wrapText="1"/>
    </xf>
    <xf numFmtId="0" fontId="3" fillId="0" borderId="0" xfId="0" applyFont="1" applyFill="1" applyBorder="1" applyAlignment="1" applyProtection="1">
      <alignment horizontal="left"/>
    </xf>
    <xf numFmtId="165" fontId="3" fillId="0" borderId="0" xfId="0" applyNumberFormat="1" applyFont="1" applyFill="1" applyBorder="1" applyAlignment="1" applyProtection="1">
      <alignment horizontal="right" wrapText="1"/>
    </xf>
    <xf numFmtId="2" fontId="3" fillId="0" borderId="0" xfId="0" applyNumberFormat="1" applyFont="1" applyFill="1" applyBorder="1" applyAlignment="1" applyProtection="1">
      <alignment horizontal="right" wrapText="1"/>
    </xf>
    <xf numFmtId="2" fontId="3" fillId="0" borderId="5" xfId="0" applyNumberFormat="1" applyFont="1" applyFill="1" applyBorder="1" applyAlignment="1" applyProtection="1">
      <alignment horizontal="right" wrapText="1"/>
    </xf>
    <xf numFmtId="0" fontId="3" fillId="2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right" vertical="top" wrapText="1"/>
    </xf>
    <xf numFmtId="164" fontId="9" fillId="0" borderId="0" xfId="0" applyNumberFormat="1" applyFont="1" applyFill="1" applyBorder="1" applyAlignment="1" applyProtection="1">
      <alignment horizontal="right" vertical="top" wrapText="1"/>
    </xf>
    <xf numFmtId="2" fontId="9" fillId="0" borderId="0" xfId="0" applyNumberFormat="1" applyFont="1" applyFill="1" applyBorder="1" applyAlignment="1" applyProtection="1">
      <alignment horizontal="right" vertical="top" wrapText="1"/>
    </xf>
    <xf numFmtId="2" fontId="9" fillId="0" borderId="5" xfId="0" applyNumberFormat="1" applyFont="1" applyFill="1" applyBorder="1" applyAlignment="1" applyProtection="1">
      <alignment horizontal="right" vertical="top" wrapText="1"/>
    </xf>
    <xf numFmtId="0" fontId="3" fillId="0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top"/>
    </xf>
    <xf numFmtId="164" fontId="7" fillId="0" borderId="3" xfId="0" applyNumberFormat="1" applyFont="1" applyFill="1" applyBorder="1" applyAlignment="1" applyProtection="1"/>
    <xf numFmtId="4" fontId="7" fillId="0" borderId="3" xfId="0" applyNumberFormat="1" applyFont="1" applyFill="1" applyBorder="1" applyAlignment="1" applyProtection="1">
      <alignment horizontal="right"/>
    </xf>
    <xf numFmtId="4" fontId="7" fillId="0" borderId="6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/>
    <xf numFmtId="2" fontId="7" fillId="0" borderId="0" xfId="0" applyNumberFormat="1" applyFont="1" applyFill="1" applyBorder="1" applyAlignment="1" applyProtection="1"/>
    <xf numFmtId="2" fontId="7" fillId="0" borderId="5" xfId="0" applyNumberFormat="1" applyFont="1" applyFill="1" applyBorder="1" applyAlignment="1" applyProtection="1"/>
    <xf numFmtId="2" fontId="7" fillId="0" borderId="3" xfId="0" applyNumberFormat="1" applyFont="1" applyFill="1" applyBorder="1" applyAlignment="1" applyProtection="1"/>
    <xf numFmtId="166" fontId="7" fillId="0" borderId="3" xfId="0" applyNumberFormat="1" applyFont="1" applyFill="1" applyBorder="1" applyAlignment="1" applyProtection="1"/>
    <xf numFmtId="0" fontId="3" fillId="2" borderId="0" xfId="0" applyFont="1" applyFill="1" applyBorder="1" applyAlignment="1" applyProtection="1">
      <alignment horizontal="left" vertical="top"/>
      <protection locked="0"/>
    </xf>
    <xf numFmtId="4" fontId="3" fillId="2" borderId="0" xfId="0" applyNumberFormat="1" applyFont="1" applyFill="1" applyBorder="1" applyAlignment="1" applyProtection="1">
      <alignment horizontal="right"/>
      <protection locked="0"/>
    </xf>
    <xf numFmtId="4" fontId="3" fillId="2" borderId="5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65" fontId="3" fillId="0" borderId="0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164" fontId="3" fillId="2" borderId="0" xfId="0" applyNumberFormat="1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/>
    <xf numFmtId="2" fontId="3" fillId="0" borderId="5" xfId="0" applyNumberFormat="1" applyFont="1" applyFill="1" applyBorder="1" applyAlignment="1" applyProtection="1"/>
    <xf numFmtId="3" fontId="3" fillId="2" borderId="0" xfId="0" applyNumberFormat="1" applyFont="1" applyFill="1" applyProtection="1">
      <protection locked="0"/>
    </xf>
    <xf numFmtId="2" fontId="3" fillId="2" borderId="0" xfId="0" applyNumberFormat="1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3" fontId="3" fillId="0" borderId="0" xfId="0" applyNumberFormat="1" applyFont="1" applyFill="1" applyProtection="1"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4" fontId="3" fillId="0" borderId="5" xfId="0" applyNumberFormat="1" applyFont="1" applyFill="1" applyBorder="1" applyAlignment="1" applyProtection="1">
      <alignment horizontal="right"/>
      <protection locked="0"/>
    </xf>
    <xf numFmtId="4" fontId="3" fillId="0" borderId="8" xfId="0" applyNumberFormat="1" applyFont="1" applyFill="1" applyBorder="1" applyAlignment="1" applyProtection="1">
      <alignment horizontal="right"/>
      <protection locked="0"/>
    </xf>
    <xf numFmtId="4" fontId="3" fillId="2" borderId="8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Alignment="1" applyProtection="1"/>
    <xf numFmtId="167" fontId="3" fillId="0" borderId="0" xfId="0" applyNumberFormat="1" applyFont="1" applyProtection="1">
      <protection locked="0"/>
    </xf>
    <xf numFmtId="167" fontId="3" fillId="0" borderId="0" xfId="0" applyNumberFormat="1" applyFont="1" applyBorder="1" applyProtection="1">
      <protection locked="0"/>
    </xf>
    <xf numFmtId="167" fontId="3" fillId="0" borderId="0" xfId="0" applyNumberFormat="1" applyFont="1" applyFill="1" applyBorder="1" applyAlignment="1">
      <alignment horizontal="left"/>
    </xf>
    <xf numFmtId="167" fontId="3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 applyProtection="1">
      <protection locked="0"/>
    </xf>
    <xf numFmtId="167" fontId="3" fillId="0" borderId="0" xfId="0" applyNumberFormat="1" applyFont="1" applyFill="1" applyProtection="1">
      <protection locked="0"/>
    </xf>
    <xf numFmtId="167" fontId="3" fillId="0" borderId="0" xfId="0" applyNumberFormat="1" applyFont="1" applyFill="1" applyBorder="1" applyAlignment="1" applyProtection="1"/>
    <xf numFmtId="167" fontId="3" fillId="0" borderId="4" xfId="0" applyNumberFormat="1" applyFont="1" applyFill="1" applyBorder="1" applyAlignment="1" applyProtection="1">
      <alignment horizontal="left"/>
      <protection locked="0"/>
    </xf>
    <xf numFmtId="167" fontId="3" fillId="2" borderId="0" xfId="0" applyNumberFormat="1" applyFont="1" applyFill="1" applyProtection="1">
      <protection locked="0"/>
    </xf>
    <xf numFmtId="167" fontId="3" fillId="2" borderId="5" xfId="0" applyNumberFormat="1" applyFont="1" applyFill="1" applyBorder="1" applyAlignment="1" applyProtection="1">
      <alignment horizontal="right"/>
      <protection locked="0"/>
    </xf>
    <xf numFmtId="2" fontId="3" fillId="0" borderId="0" xfId="0" applyNumberFormat="1" applyFont="1" applyFill="1" applyAlignment="1" applyProtection="1">
      <alignment horizontal="right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"/>
  <sheetViews>
    <sheetView showGridLines="0" tabSelected="1" zoomScale="75" zoomScaleNormal="75" workbookViewId="0">
      <pane ySplit="7" topLeftCell="A8" activePane="bottomLeft" state="frozen"/>
      <selection pane="bottomLeft" activeCell="AQ8" sqref="AQ8:AR105"/>
    </sheetView>
  </sheetViews>
  <sheetFormatPr defaultColWidth="0" defaultRowHeight="15.75" zeroHeight="1" x14ac:dyDescent="0.25"/>
  <cols>
    <col min="1" max="1" width="32.33203125" style="14" customWidth="1"/>
    <col min="2" max="2" width="16.6640625" style="76" customWidth="1"/>
    <col min="3" max="4" width="13" style="77" customWidth="1"/>
    <col min="5" max="5" width="17.6640625" style="77" customWidth="1"/>
    <col min="6" max="6" width="17.83203125" style="77" customWidth="1"/>
    <col min="7" max="7" width="19.6640625" style="6" customWidth="1"/>
    <col min="8" max="8" width="14.33203125" style="7" customWidth="1"/>
    <col min="9" max="9" width="1.83203125" style="2" customWidth="1"/>
    <col min="10" max="10" width="18.6640625" style="2" customWidth="1"/>
    <col min="11" max="12" width="13.33203125" style="3" customWidth="1"/>
    <col min="13" max="13" width="17.5" style="4" customWidth="1"/>
    <col min="14" max="14" width="17.5" style="5" customWidth="1"/>
    <col min="15" max="15" width="11.5" style="6" customWidth="1"/>
    <col min="16" max="16" width="12.5" style="7" bestFit="1" customWidth="1"/>
    <col min="17" max="17" width="1.83203125" style="2" customWidth="1"/>
    <col min="18" max="18" width="13.6640625" style="2" customWidth="1"/>
    <col min="19" max="20" width="13.6640625" style="3" customWidth="1"/>
    <col min="21" max="21" width="11.5" style="4" customWidth="1"/>
    <col min="22" max="22" width="12.5" style="5" customWidth="1"/>
    <col min="23" max="23" width="2.6640625" style="5" customWidth="1"/>
    <col min="24" max="24" width="14.1640625" style="7" bestFit="1" customWidth="1"/>
    <col min="25" max="25" width="13.33203125" style="7" bestFit="1" customWidth="1"/>
    <col min="26" max="26" width="13.33203125" style="77" bestFit="1" customWidth="1"/>
    <col min="27" max="27" width="1.83203125" style="76" customWidth="1"/>
    <col min="28" max="29" width="17.33203125" style="77" customWidth="1"/>
    <col min="30" max="30" width="13" style="77" customWidth="1"/>
    <col min="31" max="31" width="1.83203125" style="76" customWidth="1"/>
    <col min="32" max="32" width="17" style="77" customWidth="1"/>
    <col min="33" max="33" width="16.83203125" style="77" customWidth="1"/>
    <col min="34" max="34" width="14.1640625" style="77" customWidth="1"/>
    <col min="35" max="35" width="1.83203125" style="2" customWidth="1"/>
    <col min="36" max="38" width="12.5" style="3" customWidth="1"/>
    <col min="39" max="39" width="13.1640625" style="4" customWidth="1"/>
    <col min="40" max="40" width="13.6640625" style="5" customWidth="1"/>
    <col min="41" max="41" width="12.5" style="3" customWidth="1"/>
    <col min="42" max="42" width="1.83203125" style="2" customWidth="1"/>
    <col min="43" max="44" width="13" style="2" customWidth="1"/>
    <col min="45" max="16384" width="0" style="2" hidden="1"/>
  </cols>
  <sheetData>
    <row r="1" spans="1:44" ht="23.25" x14ac:dyDescent="0.35">
      <c r="A1" s="1" t="s">
        <v>124</v>
      </c>
      <c r="B1" s="2"/>
      <c r="C1" s="3"/>
      <c r="D1" s="3"/>
      <c r="E1" s="4"/>
      <c r="F1" s="5"/>
      <c r="O1" s="7"/>
      <c r="Z1" s="7"/>
      <c r="AA1" s="2"/>
      <c r="AB1" s="4"/>
      <c r="AC1" s="5"/>
      <c r="AD1" s="3"/>
      <c r="AE1" s="2"/>
      <c r="AF1" s="4"/>
      <c r="AG1" s="5"/>
      <c r="AH1" s="3"/>
    </row>
    <row r="2" spans="1:44" ht="21.75" customHeight="1" x14ac:dyDescent="0.25">
      <c r="A2" s="8" t="s">
        <v>125</v>
      </c>
      <c r="B2" s="9"/>
      <c r="C2" s="10"/>
      <c r="D2" s="10"/>
      <c r="E2" s="11"/>
      <c r="F2" s="12"/>
      <c r="G2" s="13"/>
      <c r="O2" s="7"/>
      <c r="Z2" s="7"/>
      <c r="AA2" s="2"/>
      <c r="AB2" s="4"/>
      <c r="AC2" s="5"/>
      <c r="AD2" s="3"/>
      <c r="AE2" s="2"/>
      <c r="AF2" s="4"/>
      <c r="AG2" s="5"/>
      <c r="AH2" s="3"/>
    </row>
    <row r="3" spans="1:44" ht="0.75" customHeight="1" x14ac:dyDescent="0.25">
      <c r="B3" s="2"/>
      <c r="C3" s="3"/>
      <c r="D3" s="3"/>
      <c r="E3" s="4"/>
      <c r="F3" s="5"/>
      <c r="G3" s="7"/>
      <c r="O3" s="7"/>
      <c r="Z3" s="7"/>
      <c r="AA3" s="2"/>
      <c r="AB3" s="4"/>
      <c r="AC3" s="5"/>
      <c r="AD3" s="3"/>
      <c r="AE3" s="2"/>
      <c r="AF3" s="4"/>
      <c r="AG3" s="5"/>
      <c r="AH3" s="3"/>
    </row>
    <row r="4" spans="1:44" s="20" customFormat="1" ht="52.5" customHeight="1" thickBot="1" x14ac:dyDescent="0.3">
      <c r="A4" s="15">
        <v>2004</v>
      </c>
      <c r="B4" s="16"/>
      <c r="C4" s="16"/>
      <c r="D4" s="17"/>
      <c r="E4" s="17"/>
      <c r="F4" s="17"/>
      <c r="G4" s="18"/>
      <c r="H4" s="19"/>
      <c r="J4" s="16">
        <v>2014</v>
      </c>
      <c r="K4" s="21"/>
      <c r="L4" s="22"/>
      <c r="M4" s="22"/>
      <c r="N4" s="22"/>
      <c r="O4" s="23"/>
      <c r="P4" s="24"/>
      <c r="R4" s="16" t="s">
        <v>108</v>
      </c>
      <c r="S4" s="21"/>
      <c r="T4" s="22"/>
      <c r="U4" s="22"/>
      <c r="V4" s="22"/>
      <c r="W4" s="25"/>
      <c r="X4" s="26" t="s">
        <v>119</v>
      </c>
      <c r="Y4" s="27"/>
      <c r="Z4" s="28"/>
      <c r="AB4" s="29" t="s">
        <v>109</v>
      </c>
      <c r="AC4" s="17"/>
      <c r="AD4" s="16"/>
      <c r="AF4" s="29" t="s">
        <v>110</v>
      </c>
      <c r="AG4" s="17"/>
      <c r="AH4" s="16"/>
      <c r="AJ4" s="29" t="s">
        <v>120</v>
      </c>
      <c r="AK4" s="29"/>
      <c r="AL4" s="16"/>
      <c r="AM4" s="29" t="s">
        <v>112</v>
      </c>
      <c r="AN4" s="17"/>
      <c r="AO4" s="16"/>
      <c r="AQ4" s="30" t="s">
        <v>122</v>
      </c>
      <c r="AR4" s="30"/>
    </row>
    <row r="5" spans="1:44" s="37" customFormat="1" ht="63.75" customHeight="1" x14ac:dyDescent="0.25">
      <c r="A5" s="31" t="s">
        <v>0</v>
      </c>
      <c r="B5" s="32" t="s">
        <v>114</v>
      </c>
      <c r="C5" s="33" t="s">
        <v>100</v>
      </c>
      <c r="D5" s="33" t="s">
        <v>101</v>
      </c>
      <c r="E5" s="34" t="s">
        <v>106</v>
      </c>
      <c r="F5" s="35" t="s">
        <v>118</v>
      </c>
      <c r="G5" s="34" t="s">
        <v>117</v>
      </c>
      <c r="H5" s="36" t="s">
        <v>116</v>
      </c>
      <c r="J5" s="32" t="s">
        <v>115</v>
      </c>
      <c r="K5" s="33" t="s">
        <v>100</v>
      </c>
      <c r="L5" s="33" t="s">
        <v>101</v>
      </c>
      <c r="M5" s="34" t="s">
        <v>106</v>
      </c>
      <c r="N5" s="35" t="s">
        <v>118</v>
      </c>
      <c r="O5" s="34" t="s">
        <v>117</v>
      </c>
      <c r="P5" s="36" t="s">
        <v>116</v>
      </c>
      <c r="R5" s="32" t="s">
        <v>102</v>
      </c>
      <c r="S5" s="33" t="s">
        <v>100</v>
      </c>
      <c r="T5" s="33" t="s">
        <v>101</v>
      </c>
      <c r="U5" s="34" t="s">
        <v>106</v>
      </c>
      <c r="V5" s="35" t="s">
        <v>107</v>
      </c>
      <c r="W5" s="38"/>
      <c r="X5" s="39" t="s">
        <v>117</v>
      </c>
      <c r="Y5" s="40" t="s">
        <v>116</v>
      </c>
      <c r="Z5" s="39" t="s">
        <v>123</v>
      </c>
      <c r="AB5" s="34" t="s">
        <v>106</v>
      </c>
      <c r="AC5" s="35" t="s">
        <v>118</v>
      </c>
      <c r="AD5" s="33" t="s">
        <v>111</v>
      </c>
      <c r="AF5" s="34" t="s">
        <v>106</v>
      </c>
      <c r="AG5" s="35" t="s">
        <v>118</v>
      </c>
      <c r="AH5" s="33" t="s">
        <v>111</v>
      </c>
      <c r="AJ5" s="35">
        <v>2004</v>
      </c>
      <c r="AK5" s="35">
        <v>2014</v>
      </c>
      <c r="AL5" s="35" t="s">
        <v>121</v>
      </c>
      <c r="AM5" s="34" t="s">
        <v>106</v>
      </c>
      <c r="AN5" s="35" t="s">
        <v>107</v>
      </c>
      <c r="AO5" s="33" t="s">
        <v>111</v>
      </c>
      <c r="AQ5" s="37">
        <v>2007</v>
      </c>
      <c r="AR5" s="37">
        <v>2014</v>
      </c>
    </row>
    <row r="6" spans="1:44" s="37" customFormat="1" x14ac:dyDescent="0.25">
      <c r="A6" s="41"/>
      <c r="B6" s="42" t="s">
        <v>104</v>
      </c>
      <c r="C6" s="43" t="s">
        <v>105</v>
      </c>
      <c r="D6" s="43" t="s">
        <v>105</v>
      </c>
      <c r="E6" s="43" t="s">
        <v>105</v>
      </c>
      <c r="F6" s="43" t="s">
        <v>105</v>
      </c>
      <c r="G6" s="44" t="s">
        <v>99</v>
      </c>
      <c r="H6" s="45" t="s">
        <v>99</v>
      </c>
      <c r="J6" s="42" t="s">
        <v>104</v>
      </c>
      <c r="K6" s="43" t="s">
        <v>105</v>
      </c>
      <c r="L6" s="43" t="s">
        <v>105</v>
      </c>
      <c r="M6" s="43" t="s">
        <v>105</v>
      </c>
      <c r="N6" s="43" t="s">
        <v>105</v>
      </c>
      <c r="O6" s="44" t="s">
        <v>99</v>
      </c>
      <c r="P6" s="45" t="s">
        <v>99</v>
      </c>
      <c r="R6" s="42"/>
      <c r="S6" s="43"/>
      <c r="T6" s="43"/>
      <c r="U6" s="43"/>
      <c r="V6" s="43"/>
      <c r="W6" s="43"/>
      <c r="X6" s="44"/>
      <c r="Y6" s="45"/>
      <c r="Z6" s="44"/>
      <c r="AB6" s="43"/>
      <c r="AC6" s="43"/>
      <c r="AD6" s="43"/>
      <c r="AF6" s="43"/>
      <c r="AG6" s="43"/>
      <c r="AH6" s="43"/>
      <c r="AJ6" s="43"/>
      <c r="AK6" s="43"/>
      <c r="AL6" s="43"/>
      <c r="AM6" s="43"/>
      <c r="AN6" s="43"/>
      <c r="AO6" s="43"/>
      <c r="AQ6" s="46"/>
      <c r="AR6" s="46"/>
    </row>
    <row r="7" spans="1:44" s="37" customFormat="1" ht="16.5" x14ac:dyDescent="0.25">
      <c r="A7" s="47" t="s">
        <v>103</v>
      </c>
      <c r="B7" s="48">
        <f>SUM(B8:B105)</f>
        <v>1525745</v>
      </c>
      <c r="C7" s="48">
        <f t="shared" ref="C7:F7" si="0">SUM(C8:C105)</f>
        <v>8022.9373793999939</v>
      </c>
      <c r="D7" s="48">
        <f t="shared" si="0"/>
        <v>10483.92</v>
      </c>
      <c r="E7" s="48">
        <f t="shared" si="0"/>
        <v>1656597.9456000002</v>
      </c>
      <c r="F7" s="48">
        <f t="shared" si="0"/>
        <v>1942591.7304340005</v>
      </c>
      <c r="G7" s="49">
        <f t="shared" ref="G7" si="1">(C7+D7)/E7*1000</f>
        <v>11.171604690537647</v>
      </c>
      <c r="H7" s="50">
        <f t="shared" ref="H7" si="2">(C7+D7)/F7*1000</f>
        <v>9.5268898191311244</v>
      </c>
      <c r="J7" s="48">
        <f>SUM(J8:J105)</f>
        <v>1668422</v>
      </c>
      <c r="K7" s="48">
        <f t="shared" ref="K7:N7" si="3">SUM(K8:K105)</f>
        <v>14857.227478860024</v>
      </c>
      <c r="L7" s="48">
        <f t="shared" si="3"/>
        <v>13372.352000000001</v>
      </c>
      <c r="M7" s="48">
        <f t="shared" si="3"/>
        <v>2540662.3944000001</v>
      </c>
      <c r="N7" s="48">
        <f t="shared" si="3"/>
        <v>2845115.4510710002</v>
      </c>
      <c r="O7" s="49">
        <f t="shared" ref="O7" si="4">(K7+L7)/M7*1000</f>
        <v>11.111110055819397</v>
      </c>
      <c r="P7" s="50">
        <f t="shared" ref="P7" si="5">(K7+L7)/N7*1000</f>
        <v>9.9221208996047707</v>
      </c>
      <c r="R7" s="48">
        <f t="shared" ref="R7:V7" si="6">(J7-B7)/B7*100</f>
        <v>9.3513005122087893</v>
      </c>
      <c r="S7" s="48">
        <f t="shared" si="6"/>
        <v>85.184387915179542</v>
      </c>
      <c r="T7" s="48">
        <f t="shared" si="6"/>
        <v>27.551068684232622</v>
      </c>
      <c r="U7" s="48">
        <f t="shared" si="6"/>
        <v>53.366264949688933</v>
      </c>
      <c r="V7" s="48">
        <f t="shared" si="6"/>
        <v>46.459773636293825</v>
      </c>
      <c r="W7" s="51"/>
      <c r="X7" s="52">
        <f t="shared" ref="X7:X38" si="7">(O7-G7)</f>
        <v>-6.0494634718249785E-2</v>
      </c>
      <c r="Y7" s="53">
        <f t="shared" ref="Y7:Y38" si="8">(P7-H7)</f>
        <v>0.3952310804736463</v>
      </c>
      <c r="Z7" s="52">
        <f>Y7*1000</f>
        <v>395.23108047364633</v>
      </c>
      <c r="AB7" s="48">
        <f t="shared" ref="AB7" si="9">E7*1000000/B7</f>
        <v>1085763.3127422999</v>
      </c>
      <c r="AC7" s="48">
        <f t="shared" ref="AC7" si="10">F7*1000000/B7</f>
        <v>1273208.6491740104</v>
      </c>
      <c r="AD7" s="48">
        <f t="shared" ref="AD7" si="11">(C7+D7)*1000000/B7</f>
        <v>12129.718517445572</v>
      </c>
      <c r="AF7" s="48">
        <f t="shared" ref="AF7" si="12">M7*1000000/J7</f>
        <v>1522793.6303884748</v>
      </c>
      <c r="AG7" s="48">
        <f t="shared" ref="AG7" si="13">N7*1000000/J7</f>
        <v>1705273.2768274453</v>
      </c>
      <c r="AH7" s="48">
        <f t="shared" ref="AH7" si="14">(K7+L7)*1000000/J7</f>
        <v>16919.927619547107</v>
      </c>
      <c r="AJ7" s="54">
        <f t="shared" ref="AJ7" si="15">AD7/AC7*100</f>
        <v>0.95268898191311246</v>
      </c>
      <c r="AK7" s="54">
        <f t="shared" ref="AK7" si="16">AH7/AG7*100</f>
        <v>0.99221208996047705</v>
      </c>
      <c r="AL7" s="54">
        <f t="shared" ref="AL7" si="17">AK7/AJ7</f>
        <v>1.0414858456408276</v>
      </c>
      <c r="AM7" s="55">
        <f t="shared" ref="AM7" si="18">(AF7-AB7)/AB7*100</f>
        <v>40.250974822714589</v>
      </c>
      <c r="AN7" s="55">
        <f t="shared" ref="AN7" si="19">(AG7-AC7)/AC7*100</f>
        <v>33.935099948758221</v>
      </c>
      <c r="AO7" s="55">
        <f t="shared" ref="AO7" si="20">(AH7-AD7)/AD7*100</f>
        <v>39.491510831121225</v>
      </c>
      <c r="AQ7" s="37" t="s">
        <v>113</v>
      </c>
      <c r="AR7" s="37" t="s">
        <v>113</v>
      </c>
    </row>
    <row r="8" spans="1:44" x14ac:dyDescent="0.25">
      <c r="A8" s="56" t="s">
        <v>2</v>
      </c>
      <c r="B8" s="74">
        <v>15615</v>
      </c>
      <c r="C8" s="74">
        <v>88.706340000000097</v>
      </c>
      <c r="D8" s="74">
        <v>174.6</v>
      </c>
      <c r="E8" s="74">
        <v>27201.82</v>
      </c>
      <c r="F8" s="75">
        <v>30405.239526000001</v>
      </c>
      <c r="G8" s="57">
        <f t="shared" ref="G8:G39" si="21">(C8+D8)/E8*1000</f>
        <v>9.6797324590781084</v>
      </c>
      <c r="H8" s="58">
        <f t="shared" ref="H8:H39" si="22">(C8+D8)/F8*1000</f>
        <v>8.6599002048591878</v>
      </c>
      <c r="I8" s="59"/>
      <c r="J8" s="74">
        <v>16772</v>
      </c>
      <c r="K8" s="78">
        <v>163.76568929999942</v>
      </c>
      <c r="L8" s="78">
        <v>213.542</v>
      </c>
      <c r="M8" s="78">
        <v>43894.85</v>
      </c>
      <c r="N8" s="60">
        <v>57218.017635999997</v>
      </c>
      <c r="O8" s="57">
        <f t="shared" ref="O8:O39" si="23">(K8+L8)/M8*1000</f>
        <v>8.5957165658385772</v>
      </c>
      <c r="P8" s="58">
        <f t="shared" ref="P8:P39" si="24">(K8+L8)/N8*1000</f>
        <v>6.5942111399295991</v>
      </c>
      <c r="Q8" s="61"/>
      <c r="R8" s="62">
        <f t="shared" ref="R8:R39" si="25">(J8-B8)/B8*100</f>
        <v>7.4095421069484466</v>
      </c>
      <c r="S8" s="62">
        <f t="shared" ref="S8:S39" si="26">(K8-C8)/C8*100</f>
        <v>84.615540783217128</v>
      </c>
      <c r="T8" s="62">
        <f t="shared" ref="T8:T39" si="27">(L8-D8)/D8*100</f>
        <v>22.303550973654072</v>
      </c>
      <c r="U8" s="62">
        <f t="shared" ref="U8:U39" si="28">(M8-E8)/E8*100</f>
        <v>61.367327627342583</v>
      </c>
      <c r="V8" s="62">
        <f t="shared" ref="V8:V39" si="29">(N8-F8)/F8*100</f>
        <v>88.184729105889687</v>
      </c>
      <c r="W8" s="62"/>
      <c r="X8" s="63">
        <f t="shared" si="7"/>
        <v>-1.0840158932395312</v>
      </c>
      <c r="Y8" s="64">
        <f t="shared" si="8"/>
        <v>-2.0656890649295887</v>
      </c>
      <c r="Z8" s="80">
        <f>Y8*1000</f>
        <v>-2065.6890649295888</v>
      </c>
      <c r="AA8" s="81"/>
      <c r="AB8" s="82">
        <f t="shared" ref="AB8:AB39" si="30">E8*1000000/B8</f>
        <v>1742031.3800832534</v>
      </c>
      <c r="AC8" s="83">
        <f t="shared" ref="AC8:AC39" si="31">F8*1000000/B8</f>
        <v>1947181.5258405379</v>
      </c>
      <c r="AD8" s="83">
        <f t="shared" ref="AD8:AD39" si="32">(C8+D8)*1000000/B8</f>
        <v>16862.397694524501</v>
      </c>
      <c r="AE8" s="81"/>
      <c r="AF8" s="82">
        <f t="shared" ref="AF8:AF39" si="33">M8*1000000/J8</f>
        <v>2617150.608156451</v>
      </c>
      <c r="AG8" s="83">
        <f t="shared" ref="AG8:AG39" si="34">N8*1000000/J8</f>
        <v>3411520.2501788693</v>
      </c>
      <c r="AH8" s="83">
        <f t="shared" ref="AH8:AH39" si="35">(K8+L8)*1000000/J8</f>
        <v>22496.284837824911</v>
      </c>
      <c r="AI8" s="59"/>
      <c r="AJ8" s="66">
        <f t="shared" ref="AJ8:AJ39" si="36">AD8/AC8*100</f>
        <v>0.86599002048591889</v>
      </c>
      <c r="AK8" s="66">
        <f t="shared" ref="AK8:AK39" si="37">AH8/AG8*100</f>
        <v>0.65942111399295977</v>
      </c>
      <c r="AL8" s="67">
        <f t="shared" ref="AL8:AL39" si="38">AK8/AJ8</f>
        <v>0.76146502660960169</v>
      </c>
      <c r="AM8" s="65">
        <f t="shared" ref="AM8:AM39" si="39">(AF8-AB8)/AB8*100</f>
        <v>50.235560511623781</v>
      </c>
      <c r="AN8" s="65">
        <f t="shared" ref="AN8:AN39" si="40">(AG8-AC8)/AC8*100</f>
        <v>75.202989803748366</v>
      </c>
      <c r="AO8" s="68">
        <f t="shared" ref="AO8:AO39" si="41">(AH8-AD8)/AD8*100</f>
        <v>33.410949292993045</v>
      </c>
      <c r="AP8" s="59"/>
      <c r="AQ8" s="84">
        <v>27</v>
      </c>
      <c r="AR8" s="84">
        <v>27</v>
      </c>
    </row>
    <row r="9" spans="1:44" x14ac:dyDescent="0.25">
      <c r="A9" s="56" t="s">
        <v>1</v>
      </c>
      <c r="B9" s="74">
        <v>62985</v>
      </c>
      <c r="C9" s="74">
        <v>479.25542179999894</v>
      </c>
      <c r="D9" s="74">
        <v>542.29999999999995</v>
      </c>
      <c r="E9" s="74">
        <v>95295.289400000009</v>
      </c>
      <c r="F9" s="75">
        <v>109201.956676</v>
      </c>
      <c r="G9" s="57">
        <f t="shared" si="21"/>
        <v>10.719894217562434</v>
      </c>
      <c r="H9" s="58">
        <f t="shared" si="22"/>
        <v>9.3547355092815163</v>
      </c>
      <c r="I9" s="59"/>
      <c r="J9" s="74">
        <v>76636</v>
      </c>
      <c r="K9" s="78">
        <v>951.14725789999704</v>
      </c>
      <c r="L9" s="78">
        <v>736.27</v>
      </c>
      <c r="M9" s="78">
        <v>162504.1488</v>
      </c>
      <c r="N9" s="60">
        <v>218454.81948100001</v>
      </c>
      <c r="O9" s="57">
        <f t="shared" si="23"/>
        <v>10.383841091815848</v>
      </c>
      <c r="P9" s="58">
        <f t="shared" si="24"/>
        <v>7.7243306506531848</v>
      </c>
      <c r="Q9" s="61"/>
      <c r="R9" s="62">
        <f t="shared" si="25"/>
        <v>21.673414304993251</v>
      </c>
      <c r="S9" s="62">
        <f t="shared" si="26"/>
        <v>98.463536276262758</v>
      </c>
      <c r="T9" s="62">
        <f t="shared" si="27"/>
        <v>35.768025078369917</v>
      </c>
      <c r="U9" s="62">
        <f t="shared" si="28"/>
        <v>70.526948208208054</v>
      </c>
      <c r="V9" s="62">
        <f t="shared" si="29"/>
        <v>100.0466164989617</v>
      </c>
      <c r="W9" s="62"/>
      <c r="X9" s="63">
        <f t="shared" si="7"/>
        <v>-0.33605312574658619</v>
      </c>
      <c r="Y9" s="64">
        <f t="shared" si="8"/>
        <v>-1.6304048586283315</v>
      </c>
      <c r="Z9" s="80">
        <f t="shared" ref="Z9:Z72" si="42">Y9*1000</f>
        <v>-1630.4048586283316</v>
      </c>
      <c r="AA9" s="81"/>
      <c r="AB9" s="82">
        <f t="shared" si="30"/>
        <v>1512983.875525919</v>
      </c>
      <c r="AC9" s="83">
        <f t="shared" si="31"/>
        <v>1733777.1957767722</v>
      </c>
      <c r="AD9" s="83">
        <f t="shared" si="32"/>
        <v>16219.027098515502</v>
      </c>
      <c r="AE9" s="81"/>
      <c r="AF9" s="82">
        <f t="shared" si="33"/>
        <v>2120467.5191815859</v>
      </c>
      <c r="AG9" s="83">
        <f t="shared" si="34"/>
        <v>2850550.9092463073</v>
      </c>
      <c r="AH9" s="83">
        <f t="shared" si="35"/>
        <v>22018.597759538559</v>
      </c>
      <c r="AI9" s="59"/>
      <c r="AJ9" s="66">
        <f t="shared" si="36"/>
        <v>0.93547355092815154</v>
      </c>
      <c r="AK9" s="66">
        <f t="shared" si="37"/>
        <v>0.77243306506531861</v>
      </c>
      <c r="AL9" s="67">
        <f t="shared" si="38"/>
        <v>0.82571342000950365</v>
      </c>
      <c r="AM9" s="65">
        <f t="shared" si="39"/>
        <v>40.151362713267723</v>
      </c>
      <c r="AN9" s="65">
        <f t="shared" si="40"/>
        <v>64.412758236169708</v>
      </c>
      <c r="AO9" s="68">
        <f t="shared" si="41"/>
        <v>35.757820896383372</v>
      </c>
      <c r="AP9" s="59"/>
      <c r="AQ9" s="84">
        <v>34</v>
      </c>
      <c r="AR9" s="84">
        <v>34</v>
      </c>
    </row>
    <row r="10" spans="1:44" x14ac:dyDescent="0.25">
      <c r="A10" s="56" t="s">
        <v>6</v>
      </c>
      <c r="B10" s="74">
        <v>21036</v>
      </c>
      <c r="C10" s="74">
        <v>239.39775199999903</v>
      </c>
      <c r="D10" s="74">
        <v>399.2</v>
      </c>
      <c r="E10" s="74">
        <v>54881.65</v>
      </c>
      <c r="F10" s="75">
        <v>66788.789017999996</v>
      </c>
      <c r="G10" s="57">
        <f t="shared" si="21"/>
        <v>11.635906573508613</v>
      </c>
      <c r="H10" s="58">
        <f t="shared" si="22"/>
        <v>9.5614512763196355</v>
      </c>
      <c r="I10" s="59"/>
      <c r="J10" s="74">
        <v>21648</v>
      </c>
      <c r="K10" s="78">
        <v>416.72228959999882</v>
      </c>
      <c r="L10" s="78">
        <v>493.31400000000002</v>
      </c>
      <c r="M10" s="78">
        <v>90342.381999999998</v>
      </c>
      <c r="N10" s="60">
        <v>111046.583367</v>
      </c>
      <c r="O10" s="57">
        <f t="shared" si="23"/>
        <v>10.073193438711842</v>
      </c>
      <c r="P10" s="58">
        <f t="shared" si="24"/>
        <v>8.1950859000533338</v>
      </c>
      <c r="Q10" s="61"/>
      <c r="R10" s="62">
        <f t="shared" si="25"/>
        <v>2.9092983456930974</v>
      </c>
      <c r="S10" s="62">
        <f t="shared" si="26"/>
        <v>74.071095538107016</v>
      </c>
      <c r="T10" s="62">
        <f t="shared" si="27"/>
        <v>23.57565130260522</v>
      </c>
      <c r="U10" s="62">
        <f t="shared" si="28"/>
        <v>64.613093811866079</v>
      </c>
      <c r="V10" s="62">
        <f t="shared" si="29"/>
        <v>66.265304401719646</v>
      </c>
      <c r="W10" s="62"/>
      <c r="X10" s="63">
        <f t="shared" si="7"/>
        <v>-1.5627131347967715</v>
      </c>
      <c r="Y10" s="64">
        <f t="shared" si="8"/>
        <v>-1.3663653762663017</v>
      </c>
      <c r="Z10" s="80">
        <f t="shared" si="42"/>
        <v>-1366.3653762663016</v>
      </c>
      <c r="AA10" s="81"/>
      <c r="AB10" s="82">
        <f t="shared" si="30"/>
        <v>2608939.4371553529</v>
      </c>
      <c r="AC10" s="83">
        <f t="shared" si="31"/>
        <v>3174975.7091652402</v>
      </c>
      <c r="AD10" s="83">
        <f t="shared" si="32"/>
        <v>30357.375546681833</v>
      </c>
      <c r="AE10" s="81"/>
      <c r="AF10" s="82">
        <f t="shared" si="33"/>
        <v>4173243.8100517369</v>
      </c>
      <c r="AG10" s="83">
        <f t="shared" si="34"/>
        <v>5129646.3122228384</v>
      </c>
      <c r="AH10" s="83">
        <f t="shared" si="35"/>
        <v>42037.892165557969</v>
      </c>
      <c r="AI10" s="59"/>
      <c r="AJ10" s="66">
        <f t="shared" si="36"/>
        <v>0.9561451276319638</v>
      </c>
      <c r="AK10" s="66">
        <f t="shared" si="37"/>
        <v>0.81950859000533349</v>
      </c>
      <c r="AL10" s="67">
        <f t="shared" si="38"/>
        <v>0.85709644521744199</v>
      </c>
      <c r="AM10" s="65">
        <f t="shared" si="39"/>
        <v>59.959397700776726</v>
      </c>
      <c r="AN10" s="65">
        <f t="shared" si="40"/>
        <v>61.564899454664399</v>
      </c>
      <c r="AO10" s="68">
        <f t="shared" si="41"/>
        <v>38.476700994506288</v>
      </c>
      <c r="AP10" s="59"/>
      <c r="AQ10" s="84">
        <v>16</v>
      </c>
      <c r="AR10" s="84">
        <v>16</v>
      </c>
    </row>
    <row r="11" spans="1:44" x14ac:dyDescent="0.25">
      <c r="A11" s="56" t="s">
        <v>92</v>
      </c>
      <c r="B11" s="74">
        <v>51530</v>
      </c>
      <c r="C11" s="74">
        <v>239.24403460999923</v>
      </c>
      <c r="D11" s="74">
        <v>336</v>
      </c>
      <c r="E11" s="74">
        <v>48308.241799999996</v>
      </c>
      <c r="F11" s="75">
        <v>55582.114525999998</v>
      </c>
      <c r="G11" s="57">
        <f t="shared" si="21"/>
        <v>11.907782464771866</v>
      </c>
      <c r="H11" s="58">
        <f t="shared" si="22"/>
        <v>10.349444952133187</v>
      </c>
      <c r="I11" s="59"/>
      <c r="J11" s="74">
        <v>55548</v>
      </c>
      <c r="K11" s="78">
        <v>385.68439449000493</v>
      </c>
      <c r="L11" s="78">
        <v>424.565</v>
      </c>
      <c r="M11" s="78">
        <v>72899.138200000001</v>
      </c>
      <c r="N11" s="60">
        <v>88855.085193999999</v>
      </c>
      <c r="O11" s="57">
        <f t="shared" si="23"/>
        <v>11.114663554280604</v>
      </c>
      <c r="P11" s="58">
        <f t="shared" si="24"/>
        <v>9.1187734806731999</v>
      </c>
      <c r="Q11" s="61"/>
      <c r="R11" s="62">
        <f t="shared" si="25"/>
        <v>7.7973995730642347</v>
      </c>
      <c r="S11" s="62">
        <f t="shared" si="26"/>
        <v>61.209618086705355</v>
      </c>
      <c r="T11" s="62">
        <f t="shared" si="27"/>
        <v>26.358630952380953</v>
      </c>
      <c r="U11" s="62">
        <f t="shared" si="28"/>
        <v>50.904142820614936</v>
      </c>
      <c r="V11" s="62">
        <f t="shared" si="29"/>
        <v>59.862729138229696</v>
      </c>
      <c r="W11" s="62"/>
      <c r="X11" s="63">
        <f t="shared" si="7"/>
        <v>-0.7931189104912626</v>
      </c>
      <c r="Y11" s="64">
        <f t="shared" si="8"/>
        <v>-1.2306714714599867</v>
      </c>
      <c r="Z11" s="80">
        <f t="shared" si="42"/>
        <v>-1230.6714714599866</v>
      </c>
      <c r="AA11" s="81"/>
      <c r="AB11" s="82">
        <f t="shared" si="30"/>
        <v>937478.00892683864</v>
      </c>
      <c r="AC11" s="83">
        <f t="shared" si="31"/>
        <v>1078636.0280613236</v>
      </c>
      <c r="AD11" s="83">
        <f t="shared" si="32"/>
        <v>11163.284195808254</v>
      </c>
      <c r="AE11" s="81"/>
      <c r="AF11" s="82">
        <f t="shared" si="33"/>
        <v>1312362.968963779</v>
      </c>
      <c r="AG11" s="83">
        <f t="shared" si="34"/>
        <v>1599609.0803269246</v>
      </c>
      <c r="AH11" s="83">
        <f t="shared" si="35"/>
        <v>14586.472861129203</v>
      </c>
      <c r="AI11" s="59"/>
      <c r="AJ11" s="66">
        <f t="shared" si="36"/>
        <v>1.0349444952133184</v>
      </c>
      <c r="AK11" s="66">
        <f t="shared" si="37"/>
        <v>0.91187734806731979</v>
      </c>
      <c r="AL11" s="67">
        <f t="shared" si="38"/>
        <v>0.88108816683871283</v>
      </c>
      <c r="AM11" s="65">
        <f t="shared" si="39"/>
        <v>39.988667090557499</v>
      </c>
      <c r="AN11" s="65">
        <f t="shared" si="40"/>
        <v>48.299244482123136</v>
      </c>
      <c r="AO11" s="68">
        <f t="shared" si="41"/>
        <v>30.664709464319973</v>
      </c>
      <c r="AP11" s="59"/>
      <c r="AQ11" s="84">
        <v>26.95</v>
      </c>
      <c r="AR11" s="84">
        <v>26.95</v>
      </c>
    </row>
    <row r="12" spans="1:44" x14ac:dyDescent="0.25">
      <c r="A12" s="56" t="s">
        <v>8</v>
      </c>
      <c r="B12" s="74">
        <v>3870</v>
      </c>
      <c r="C12" s="74">
        <v>36.7432175</v>
      </c>
      <c r="D12" s="74">
        <v>39.450000000000003</v>
      </c>
      <c r="E12" s="74">
        <v>6043.7232999999997</v>
      </c>
      <c r="F12" s="75">
        <v>6501.1431840000005</v>
      </c>
      <c r="G12" s="69">
        <f t="shared" si="21"/>
        <v>12.606999645400709</v>
      </c>
      <c r="H12" s="70">
        <f t="shared" si="22"/>
        <v>11.719972217735421</v>
      </c>
      <c r="I12" s="59"/>
      <c r="J12" s="74">
        <v>4292</v>
      </c>
      <c r="K12" s="78">
        <v>56.687885000000001</v>
      </c>
      <c r="L12" s="78">
        <v>48.496000000000002</v>
      </c>
      <c r="M12" s="78">
        <v>8078.5958000000001</v>
      </c>
      <c r="N12" s="60">
        <v>10014.76376</v>
      </c>
      <c r="O12" s="57">
        <f t="shared" si="23"/>
        <v>13.020070270132837</v>
      </c>
      <c r="P12" s="58">
        <f t="shared" si="24"/>
        <v>10.502882296646407</v>
      </c>
      <c r="Q12" s="61"/>
      <c r="R12" s="62">
        <f t="shared" si="25"/>
        <v>10.904392764857882</v>
      </c>
      <c r="S12" s="62">
        <f t="shared" si="26"/>
        <v>54.2812221058213</v>
      </c>
      <c r="T12" s="62">
        <f t="shared" si="27"/>
        <v>22.930291508238273</v>
      </c>
      <c r="U12" s="62">
        <f t="shared" si="28"/>
        <v>33.6691870059637</v>
      </c>
      <c r="V12" s="62">
        <f t="shared" si="29"/>
        <v>54.046195823642073</v>
      </c>
      <c r="W12" s="62"/>
      <c r="X12" s="63">
        <f t="shared" si="7"/>
        <v>0.41307062473212852</v>
      </c>
      <c r="Y12" s="64">
        <f t="shared" si="8"/>
        <v>-1.2170899210890145</v>
      </c>
      <c r="Z12" s="80">
        <f t="shared" si="42"/>
        <v>-1217.0899210890145</v>
      </c>
      <c r="AA12" s="81"/>
      <c r="AB12" s="82">
        <f t="shared" si="30"/>
        <v>1561685.607235142</v>
      </c>
      <c r="AC12" s="83">
        <f t="shared" si="31"/>
        <v>1679881.9596899224</v>
      </c>
      <c r="AD12" s="83">
        <f t="shared" si="32"/>
        <v>19688.169896640826</v>
      </c>
      <c r="AE12" s="81"/>
      <c r="AF12" s="82">
        <f t="shared" si="33"/>
        <v>1882245.0605778191</v>
      </c>
      <c r="AG12" s="83">
        <f t="shared" si="34"/>
        <v>2333355.9552656105</v>
      </c>
      <c r="AH12" s="83">
        <f t="shared" si="35"/>
        <v>24506.962954333645</v>
      </c>
      <c r="AI12" s="59"/>
      <c r="AJ12" s="66">
        <f t="shared" si="36"/>
        <v>1.1719972217735422</v>
      </c>
      <c r="AK12" s="66">
        <f t="shared" si="37"/>
        <v>1.0502882296646407</v>
      </c>
      <c r="AL12" s="67">
        <f t="shared" si="38"/>
        <v>0.89615249093788507</v>
      </c>
      <c r="AM12" s="65">
        <f t="shared" si="39"/>
        <v>20.526503661015727</v>
      </c>
      <c r="AN12" s="65">
        <f t="shared" si="40"/>
        <v>38.899994836322207</v>
      </c>
      <c r="AO12" s="68">
        <f t="shared" si="41"/>
        <v>24.475576363829514</v>
      </c>
      <c r="AP12" s="59"/>
      <c r="AQ12" s="84">
        <v>25</v>
      </c>
      <c r="AR12" s="84">
        <v>25</v>
      </c>
    </row>
    <row r="13" spans="1:44" x14ac:dyDescent="0.25">
      <c r="A13" s="56" t="s">
        <v>98</v>
      </c>
      <c r="B13" s="74">
        <v>61570</v>
      </c>
      <c r="C13" s="74">
        <v>435.51998239999926</v>
      </c>
      <c r="D13" s="74">
        <v>559.70000000000005</v>
      </c>
      <c r="E13" s="74">
        <v>82416.718500000003</v>
      </c>
      <c r="F13" s="75">
        <v>102593.99010899999</v>
      </c>
      <c r="G13" s="57">
        <f t="shared" si="21"/>
        <v>12.075462363864915</v>
      </c>
      <c r="H13" s="58">
        <f t="shared" si="22"/>
        <v>9.7005680483100178</v>
      </c>
      <c r="I13" s="59"/>
      <c r="J13" s="74">
        <v>71085</v>
      </c>
      <c r="K13" s="78">
        <v>804.29832920000968</v>
      </c>
      <c r="L13" s="78">
        <v>714.65300000000002</v>
      </c>
      <c r="M13" s="78">
        <v>150762.51439999999</v>
      </c>
      <c r="N13" s="60">
        <v>177531.80365300001</v>
      </c>
      <c r="O13" s="57">
        <f t="shared" si="23"/>
        <v>10.075126003602987</v>
      </c>
      <c r="P13" s="58">
        <f t="shared" si="24"/>
        <v>8.5559392624034878</v>
      </c>
      <c r="Q13" s="61"/>
      <c r="R13" s="62">
        <f t="shared" si="25"/>
        <v>15.453954848140327</v>
      </c>
      <c r="S13" s="62">
        <f t="shared" si="26"/>
        <v>84.675413690044962</v>
      </c>
      <c r="T13" s="62">
        <f t="shared" si="27"/>
        <v>27.685009826692863</v>
      </c>
      <c r="U13" s="62">
        <f t="shared" si="28"/>
        <v>82.927101617131214</v>
      </c>
      <c r="V13" s="62">
        <f t="shared" si="29"/>
        <v>73.043083190724005</v>
      </c>
      <c r="W13" s="62"/>
      <c r="X13" s="63">
        <f t="shared" si="7"/>
        <v>-2.0003363602619277</v>
      </c>
      <c r="Y13" s="64">
        <f t="shared" si="8"/>
        <v>-1.1446287859065301</v>
      </c>
      <c r="Z13" s="80">
        <f t="shared" si="42"/>
        <v>-1144.6287859065301</v>
      </c>
      <c r="AA13" s="81"/>
      <c r="AB13" s="82">
        <f t="shared" si="30"/>
        <v>1338585.6504791295</v>
      </c>
      <c r="AC13" s="83">
        <f t="shared" si="31"/>
        <v>1666298.3613610521</v>
      </c>
      <c r="AD13" s="83">
        <f t="shared" si="32"/>
        <v>16164.040643170363</v>
      </c>
      <c r="AE13" s="81"/>
      <c r="AF13" s="82">
        <f t="shared" si="33"/>
        <v>2120876.6181332208</v>
      </c>
      <c r="AG13" s="83">
        <f t="shared" si="34"/>
        <v>2497458.0242385878</v>
      </c>
      <c r="AH13" s="83">
        <f t="shared" si="35"/>
        <v>21368.099165787571</v>
      </c>
      <c r="AI13" s="59"/>
      <c r="AJ13" s="66">
        <f t="shared" si="36"/>
        <v>0.97005680483100187</v>
      </c>
      <c r="AK13" s="66">
        <f t="shared" si="37"/>
        <v>0.85559392624034869</v>
      </c>
      <c r="AL13" s="67">
        <f t="shared" si="38"/>
        <v>0.88200394242830527</v>
      </c>
      <c r="AM13" s="65">
        <f t="shared" si="39"/>
        <v>58.441607182482528</v>
      </c>
      <c r="AN13" s="65">
        <f t="shared" si="40"/>
        <v>49.880602546991327</v>
      </c>
      <c r="AO13" s="68">
        <f t="shared" si="41"/>
        <v>32.195282339976231</v>
      </c>
      <c r="AP13" s="59"/>
      <c r="AQ13" s="84">
        <v>24.58</v>
      </c>
      <c r="AR13" s="84">
        <v>24.58</v>
      </c>
    </row>
    <row r="14" spans="1:44" x14ac:dyDescent="0.25">
      <c r="A14" s="56" t="s">
        <v>51</v>
      </c>
      <c r="B14" s="74">
        <v>44851</v>
      </c>
      <c r="C14" s="74">
        <v>195.02153020000208</v>
      </c>
      <c r="D14" s="74">
        <v>300.89999999999998</v>
      </c>
      <c r="E14" s="74">
        <v>44679.009899999997</v>
      </c>
      <c r="F14" s="75">
        <v>52152.362405</v>
      </c>
      <c r="G14" s="57">
        <f t="shared" si="21"/>
        <v>11.099653535518524</v>
      </c>
      <c r="H14" s="58">
        <f t="shared" si="22"/>
        <v>9.5090904290935168</v>
      </c>
      <c r="I14" s="59"/>
      <c r="J14" s="74">
        <v>47935</v>
      </c>
      <c r="K14" s="78">
        <v>315.83942188000003</v>
      </c>
      <c r="L14" s="78">
        <v>372.44200000000001</v>
      </c>
      <c r="M14" s="78">
        <v>70868.741800000003</v>
      </c>
      <c r="N14" s="60">
        <v>81037.352585000001</v>
      </c>
      <c r="O14" s="57">
        <f t="shared" si="23"/>
        <v>9.7120592859177854</v>
      </c>
      <c r="P14" s="58">
        <f t="shared" si="24"/>
        <v>8.4933848395165974</v>
      </c>
      <c r="Q14" s="61"/>
      <c r="R14" s="62">
        <f t="shared" si="25"/>
        <v>6.8761008673162243</v>
      </c>
      <c r="S14" s="62">
        <f t="shared" si="26"/>
        <v>61.951053074034732</v>
      </c>
      <c r="T14" s="62">
        <f t="shared" si="27"/>
        <v>23.776005317381202</v>
      </c>
      <c r="U14" s="62">
        <f t="shared" si="28"/>
        <v>58.61752970492752</v>
      </c>
      <c r="V14" s="62">
        <f t="shared" si="29"/>
        <v>55.385775155663339</v>
      </c>
      <c r="W14" s="62"/>
      <c r="X14" s="63">
        <f t="shared" si="7"/>
        <v>-1.3875942496007383</v>
      </c>
      <c r="Y14" s="64">
        <f t="shared" si="8"/>
        <v>-1.0157055895769194</v>
      </c>
      <c r="Z14" s="80">
        <f t="shared" si="42"/>
        <v>-1015.7055895769194</v>
      </c>
      <c r="AA14" s="81"/>
      <c r="AB14" s="82">
        <f t="shared" si="30"/>
        <v>996165.30066219263</v>
      </c>
      <c r="AC14" s="83">
        <f t="shared" si="31"/>
        <v>1162791.5186952353</v>
      </c>
      <c r="AD14" s="83">
        <f t="shared" si="32"/>
        <v>11057.089701455978</v>
      </c>
      <c r="AE14" s="81"/>
      <c r="AF14" s="82">
        <f t="shared" si="33"/>
        <v>1478434.1671012831</v>
      </c>
      <c r="AG14" s="83">
        <f t="shared" si="34"/>
        <v>1690567.4889955148</v>
      </c>
      <c r="AH14" s="83">
        <f t="shared" si="35"/>
        <v>14358.640281214144</v>
      </c>
      <c r="AI14" s="59"/>
      <c r="AJ14" s="66">
        <f t="shared" si="36"/>
        <v>0.95090904290935174</v>
      </c>
      <c r="AK14" s="66">
        <f t="shared" si="37"/>
        <v>0.84933848395165945</v>
      </c>
      <c r="AL14" s="67">
        <f t="shared" si="38"/>
        <v>0.89318583126843309</v>
      </c>
      <c r="AM14" s="65">
        <f t="shared" si="39"/>
        <v>48.412534156580861</v>
      </c>
      <c r="AN14" s="65">
        <f t="shared" si="40"/>
        <v>45.38870139786497</v>
      </c>
      <c r="AO14" s="68">
        <f t="shared" si="41"/>
        <v>29.859128115090034</v>
      </c>
      <c r="AP14" s="59"/>
      <c r="AQ14" s="84">
        <v>21.71</v>
      </c>
      <c r="AR14" s="84">
        <v>21.71</v>
      </c>
    </row>
    <row r="15" spans="1:44" x14ac:dyDescent="0.25">
      <c r="A15" s="56" t="s">
        <v>7</v>
      </c>
      <c r="B15" s="74">
        <v>13023</v>
      </c>
      <c r="C15" s="74">
        <v>151.08332919999995</v>
      </c>
      <c r="D15" s="74">
        <v>142.30000000000001</v>
      </c>
      <c r="E15" s="74">
        <v>21856.59</v>
      </c>
      <c r="F15" s="75">
        <v>25489.121757000001</v>
      </c>
      <c r="G15" s="69">
        <f t="shared" si="21"/>
        <v>13.423106221052777</v>
      </c>
      <c r="H15" s="70">
        <f t="shared" si="22"/>
        <v>11.510138795560069</v>
      </c>
      <c r="I15" s="59"/>
      <c r="J15" s="74">
        <v>14046</v>
      </c>
      <c r="K15" s="78">
        <v>227.9000448000001</v>
      </c>
      <c r="L15" s="78">
        <v>171.14599999999999</v>
      </c>
      <c r="M15" s="78">
        <v>31787.52</v>
      </c>
      <c r="N15" s="60">
        <v>37956.676882</v>
      </c>
      <c r="O15" s="57">
        <f t="shared" si="23"/>
        <v>12.553544435048728</v>
      </c>
      <c r="P15" s="58">
        <f t="shared" si="24"/>
        <v>10.513197613177713</v>
      </c>
      <c r="Q15" s="61"/>
      <c r="R15" s="62">
        <f t="shared" si="25"/>
        <v>7.8553328726099974</v>
      </c>
      <c r="S15" s="62">
        <f t="shared" si="26"/>
        <v>50.843938908913167</v>
      </c>
      <c r="T15" s="62">
        <f t="shared" si="27"/>
        <v>20.27125790583273</v>
      </c>
      <c r="U15" s="62">
        <f t="shared" si="28"/>
        <v>45.436776734156609</v>
      </c>
      <c r="V15" s="62">
        <f t="shared" si="29"/>
        <v>48.913239317773169</v>
      </c>
      <c r="W15" s="62"/>
      <c r="X15" s="63">
        <f t="shared" si="7"/>
        <v>-0.86956178600404854</v>
      </c>
      <c r="Y15" s="64">
        <f t="shared" si="8"/>
        <v>-0.99694118238235596</v>
      </c>
      <c r="Z15" s="80">
        <f t="shared" si="42"/>
        <v>-996.94118238235592</v>
      </c>
      <c r="AA15" s="81"/>
      <c r="AB15" s="82">
        <f t="shared" si="30"/>
        <v>1678306.8417415342</v>
      </c>
      <c r="AC15" s="83">
        <f t="shared" si="31"/>
        <v>1957238.8663902327</v>
      </c>
      <c r="AD15" s="83">
        <f t="shared" si="32"/>
        <v>22528.091008216226</v>
      </c>
      <c r="AE15" s="81"/>
      <c r="AF15" s="82">
        <f t="shared" si="33"/>
        <v>2263101.2387868431</v>
      </c>
      <c r="AG15" s="83">
        <f t="shared" si="34"/>
        <v>2702312.1801224547</v>
      </c>
      <c r="AH15" s="83">
        <f t="shared" si="35"/>
        <v>28409.941962124456</v>
      </c>
      <c r="AI15" s="59"/>
      <c r="AJ15" s="66">
        <f t="shared" si="36"/>
        <v>1.151013879556007</v>
      </c>
      <c r="AK15" s="66">
        <f t="shared" si="37"/>
        <v>1.0513197613177714</v>
      </c>
      <c r="AL15" s="67">
        <f t="shared" si="38"/>
        <v>0.9133858244379367</v>
      </c>
      <c r="AM15" s="65">
        <f t="shared" si="39"/>
        <v>34.844307518789797</v>
      </c>
      <c r="AN15" s="65">
        <f t="shared" si="40"/>
        <v>38.067571951826842</v>
      </c>
      <c r="AO15" s="68">
        <f t="shared" si="41"/>
        <v>26.10896303536353</v>
      </c>
      <c r="AP15" s="59"/>
      <c r="AQ15" s="84">
        <v>23</v>
      </c>
      <c r="AR15" s="84">
        <v>23</v>
      </c>
    </row>
    <row r="16" spans="1:44" x14ac:dyDescent="0.25">
      <c r="A16" s="56" t="s">
        <v>20</v>
      </c>
      <c r="B16" s="74">
        <v>9583</v>
      </c>
      <c r="C16" s="74">
        <v>117.05351459999982</v>
      </c>
      <c r="D16" s="74">
        <v>134.30000000000001</v>
      </c>
      <c r="E16" s="74">
        <v>19179.7765</v>
      </c>
      <c r="F16" s="75">
        <v>21796.075692000002</v>
      </c>
      <c r="G16" s="69">
        <f t="shared" si="21"/>
        <v>13.105132617160571</v>
      </c>
      <c r="H16" s="70">
        <f t="shared" si="22"/>
        <v>11.532053666534853</v>
      </c>
      <c r="I16" s="59"/>
      <c r="J16" s="74">
        <v>10971</v>
      </c>
      <c r="K16" s="78">
        <v>198.51267339999896</v>
      </c>
      <c r="L16" s="78">
        <v>172.97</v>
      </c>
      <c r="M16" s="78">
        <v>30134</v>
      </c>
      <c r="N16" s="60">
        <v>34651.868867999998</v>
      </c>
      <c r="O16" s="57">
        <f t="shared" si="23"/>
        <v>12.327692088670569</v>
      </c>
      <c r="P16" s="58">
        <f t="shared" si="24"/>
        <v>10.720422463073918</v>
      </c>
      <c r="Q16" s="61"/>
      <c r="R16" s="62">
        <f t="shared" si="25"/>
        <v>14.483982051549619</v>
      </c>
      <c r="S16" s="62">
        <f t="shared" si="26"/>
        <v>69.591382265081748</v>
      </c>
      <c r="T16" s="62">
        <f t="shared" si="27"/>
        <v>28.793745346239753</v>
      </c>
      <c r="U16" s="62">
        <f t="shared" si="28"/>
        <v>57.113405362153202</v>
      </c>
      <c r="V16" s="62">
        <f t="shared" si="29"/>
        <v>58.982145949871914</v>
      </c>
      <c r="W16" s="62"/>
      <c r="X16" s="63">
        <f t="shared" si="7"/>
        <v>-0.77744052849000234</v>
      </c>
      <c r="Y16" s="64">
        <f t="shared" si="8"/>
        <v>-0.81163120346093542</v>
      </c>
      <c r="Z16" s="80">
        <f t="shared" si="42"/>
        <v>-811.63120346093547</v>
      </c>
      <c r="AA16" s="81"/>
      <c r="AB16" s="82">
        <f t="shared" si="30"/>
        <v>2001437.5978294897</v>
      </c>
      <c r="AC16" s="83">
        <f t="shared" si="31"/>
        <v>2274452.2270687679</v>
      </c>
      <c r="AD16" s="83">
        <f t="shared" si="32"/>
        <v>26229.105144526748</v>
      </c>
      <c r="AE16" s="81"/>
      <c r="AF16" s="82">
        <f t="shared" si="33"/>
        <v>2746695.834472701</v>
      </c>
      <c r="AG16" s="83">
        <f t="shared" si="34"/>
        <v>3158496.8433141918</v>
      </c>
      <c r="AH16" s="83">
        <f t="shared" si="35"/>
        <v>33860.420508613519</v>
      </c>
      <c r="AI16" s="59"/>
      <c r="AJ16" s="66">
        <f t="shared" si="36"/>
        <v>1.1532053666534854</v>
      </c>
      <c r="AK16" s="66">
        <f t="shared" si="37"/>
        <v>1.0720422463073915</v>
      </c>
      <c r="AL16" s="67">
        <f t="shared" si="38"/>
        <v>0.92961954332416685</v>
      </c>
      <c r="AM16" s="65">
        <f t="shared" si="39"/>
        <v>37.236146530445197</v>
      </c>
      <c r="AN16" s="65">
        <f t="shared" si="40"/>
        <v>38.868462732442119</v>
      </c>
      <c r="AO16" s="68">
        <f t="shared" si="41"/>
        <v>29.094836907461957</v>
      </c>
      <c r="AP16" s="59"/>
      <c r="AQ16" s="84">
        <v>24.02</v>
      </c>
      <c r="AR16" s="84">
        <v>21.5</v>
      </c>
    </row>
    <row r="17" spans="1:44" x14ac:dyDescent="0.25">
      <c r="A17" s="56" t="s">
        <v>68</v>
      </c>
      <c r="B17" s="74">
        <v>22463</v>
      </c>
      <c r="C17" s="74">
        <v>68.478707550000223</v>
      </c>
      <c r="D17" s="74">
        <v>142.88999999999999</v>
      </c>
      <c r="E17" s="74">
        <v>19268.300999999999</v>
      </c>
      <c r="F17" s="75">
        <v>22243.264169999999</v>
      </c>
      <c r="G17" s="69">
        <f t="shared" si="21"/>
        <v>10.969763631469128</v>
      </c>
      <c r="H17" s="70">
        <f t="shared" si="22"/>
        <v>9.5025939508949424</v>
      </c>
      <c r="I17" s="59"/>
      <c r="J17" s="74">
        <v>24923</v>
      </c>
      <c r="K17" s="78">
        <v>119.36639643999992</v>
      </c>
      <c r="L17" s="78">
        <v>194.82599999999999</v>
      </c>
      <c r="M17" s="78">
        <v>33789.417099999999</v>
      </c>
      <c r="N17" s="60">
        <v>35943.568866000001</v>
      </c>
      <c r="O17" s="57">
        <f t="shared" si="23"/>
        <v>9.298544438045365</v>
      </c>
      <c r="P17" s="58">
        <f t="shared" si="24"/>
        <v>8.7412687819434396</v>
      </c>
      <c r="Q17" s="61"/>
      <c r="R17" s="62">
        <f t="shared" si="25"/>
        <v>10.951342207185148</v>
      </c>
      <c r="S17" s="62">
        <f t="shared" si="26"/>
        <v>74.311695869615647</v>
      </c>
      <c r="T17" s="62">
        <f t="shared" si="27"/>
        <v>36.346840226747858</v>
      </c>
      <c r="U17" s="62">
        <f t="shared" si="28"/>
        <v>75.362721913052937</v>
      </c>
      <c r="V17" s="62">
        <f t="shared" si="29"/>
        <v>61.593049434164968</v>
      </c>
      <c r="W17" s="62"/>
      <c r="X17" s="63">
        <f t="shared" si="7"/>
        <v>-1.671219193423763</v>
      </c>
      <c r="Y17" s="64">
        <f t="shared" si="8"/>
        <v>-0.76132516895150282</v>
      </c>
      <c r="Z17" s="80">
        <f t="shared" si="42"/>
        <v>-761.32516895150286</v>
      </c>
      <c r="AA17" s="81"/>
      <c r="AB17" s="82">
        <f t="shared" si="30"/>
        <v>857779.50407336513</v>
      </c>
      <c r="AC17" s="83">
        <f t="shared" si="31"/>
        <v>990217.87695321196</v>
      </c>
      <c r="AD17" s="83">
        <f t="shared" si="32"/>
        <v>9409.6384076036247</v>
      </c>
      <c r="AE17" s="81"/>
      <c r="AF17" s="82">
        <f t="shared" si="33"/>
        <v>1355752.4013963006</v>
      </c>
      <c r="AG17" s="83">
        <f t="shared" si="34"/>
        <v>1442184.6834650724</v>
      </c>
      <c r="AH17" s="83">
        <f t="shared" si="35"/>
        <v>12606.523951370218</v>
      </c>
      <c r="AI17" s="59"/>
      <c r="AJ17" s="66">
        <f t="shared" si="36"/>
        <v>0.95025939508949431</v>
      </c>
      <c r="AK17" s="66">
        <f t="shared" si="37"/>
        <v>0.87412687819434387</v>
      </c>
      <c r="AL17" s="67">
        <f t="shared" si="38"/>
        <v>0.91988238444306003</v>
      </c>
      <c r="AM17" s="65">
        <f t="shared" si="39"/>
        <v>58.053718345821459</v>
      </c>
      <c r="AN17" s="65">
        <f t="shared" si="40"/>
        <v>45.643167734207246</v>
      </c>
      <c r="AO17" s="68">
        <f t="shared" si="41"/>
        <v>33.974584413183116</v>
      </c>
      <c r="AP17" s="59"/>
      <c r="AQ17" s="84">
        <v>20.53</v>
      </c>
      <c r="AR17" s="84">
        <v>20.53</v>
      </c>
    </row>
    <row r="18" spans="1:44" x14ac:dyDescent="0.25">
      <c r="A18" s="56" t="s">
        <v>60</v>
      </c>
      <c r="B18" s="74">
        <v>7016</v>
      </c>
      <c r="C18" s="74">
        <v>14.491939390000002</v>
      </c>
      <c r="D18" s="74">
        <v>42.55</v>
      </c>
      <c r="E18" s="74">
        <v>5458.57</v>
      </c>
      <c r="F18" s="75">
        <v>6099.4162749999996</v>
      </c>
      <c r="G18" s="69">
        <f t="shared" si="21"/>
        <v>10.449978545663059</v>
      </c>
      <c r="H18" s="70">
        <f t="shared" si="22"/>
        <v>9.3520325254403147</v>
      </c>
      <c r="I18" s="59"/>
      <c r="J18" s="74">
        <v>8299</v>
      </c>
      <c r="K18" s="78">
        <v>32.101921270000005</v>
      </c>
      <c r="L18" s="78">
        <v>58.561</v>
      </c>
      <c r="M18" s="78">
        <v>10034.4017</v>
      </c>
      <c r="N18" s="60">
        <v>10490.189157999999</v>
      </c>
      <c r="O18" s="57">
        <f t="shared" si="23"/>
        <v>9.0352094704360901</v>
      </c>
      <c r="P18" s="58">
        <f t="shared" si="24"/>
        <v>8.6426393179820682</v>
      </c>
      <c r="Q18" s="61"/>
      <c r="R18" s="62">
        <f t="shared" si="25"/>
        <v>18.286773090079816</v>
      </c>
      <c r="S18" s="62">
        <f t="shared" si="26"/>
        <v>121.51570197810496</v>
      </c>
      <c r="T18" s="62">
        <f t="shared" si="27"/>
        <v>37.62867215041129</v>
      </c>
      <c r="U18" s="62">
        <f t="shared" si="28"/>
        <v>83.828396448154024</v>
      </c>
      <c r="V18" s="62">
        <f t="shared" si="29"/>
        <v>71.986771930892672</v>
      </c>
      <c r="W18" s="62"/>
      <c r="X18" s="63">
        <f t="shared" si="7"/>
        <v>-1.4147690752269693</v>
      </c>
      <c r="Y18" s="64">
        <f t="shared" si="8"/>
        <v>-0.70939320745824652</v>
      </c>
      <c r="Z18" s="80">
        <f t="shared" si="42"/>
        <v>-709.39320745824648</v>
      </c>
      <c r="AA18" s="81"/>
      <c r="AB18" s="82">
        <f t="shared" si="30"/>
        <v>778017.38882554159</v>
      </c>
      <c r="AC18" s="83">
        <f t="shared" si="31"/>
        <v>869358.07796465221</v>
      </c>
      <c r="AD18" s="83">
        <f t="shared" si="32"/>
        <v>8130.2650213797024</v>
      </c>
      <c r="AE18" s="81"/>
      <c r="AF18" s="82">
        <f t="shared" si="33"/>
        <v>1209109.7361127846</v>
      </c>
      <c r="AG18" s="83">
        <f t="shared" si="34"/>
        <v>1264030.5046391131</v>
      </c>
      <c r="AH18" s="83">
        <f t="shared" si="35"/>
        <v>10924.559738522714</v>
      </c>
      <c r="AI18" s="59"/>
      <c r="AJ18" s="66">
        <f t="shared" si="36"/>
        <v>0.93520325254403125</v>
      </c>
      <c r="AK18" s="66">
        <f t="shared" si="37"/>
        <v>0.86426393179820682</v>
      </c>
      <c r="AL18" s="67">
        <f t="shared" si="38"/>
        <v>0.92414555814166777</v>
      </c>
      <c r="AM18" s="65">
        <f t="shared" si="39"/>
        <v>55.409088984244903</v>
      </c>
      <c r="AN18" s="65">
        <f t="shared" si="40"/>
        <v>45.398143374761176</v>
      </c>
      <c r="AO18" s="68">
        <f t="shared" si="41"/>
        <v>34.369048361830899</v>
      </c>
      <c r="AP18" s="59"/>
      <c r="AQ18" s="84">
        <v>18.48</v>
      </c>
      <c r="AR18" s="84">
        <v>20.48</v>
      </c>
    </row>
    <row r="19" spans="1:44" x14ac:dyDescent="0.25">
      <c r="A19" s="56" t="s">
        <v>49</v>
      </c>
      <c r="B19" s="74">
        <v>11925</v>
      </c>
      <c r="C19" s="74">
        <v>49.284136079999996</v>
      </c>
      <c r="D19" s="74">
        <v>70.599999999999994</v>
      </c>
      <c r="E19" s="74">
        <v>10996.297</v>
      </c>
      <c r="F19" s="75">
        <v>13044.564614999998</v>
      </c>
      <c r="G19" s="69">
        <f t="shared" si="21"/>
        <v>10.902227911814313</v>
      </c>
      <c r="H19" s="70">
        <f t="shared" si="22"/>
        <v>9.1903516612693021</v>
      </c>
      <c r="I19" s="59"/>
      <c r="J19" s="74">
        <v>13181</v>
      </c>
      <c r="K19" s="78">
        <v>75.136048759999881</v>
      </c>
      <c r="L19" s="78">
        <v>97.373000000000005</v>
      </c>
      <c r="M19" s="78">
        <v>17629.144100000001</v>
      </c>
      <c r="N19" s="60">
        <v>19781.271863000002</v>
      </c>
      <c r="O19" s="57">
        <f t="shared" si="23"/>
        <v>9.7854466320914497</v>
      </c>
      <c r="P19" s="58">
        <f t="shared" si="24"/>
        <v>8.720826949589144</v>
      </c>
      <c r="Q19" s="61"/>
      <c r="R19" s="62">
        <f t="shared" si="25"/>
        <v>10.532494758909854</v>
      </c>
      <c r="S19" s="62">
        <f t="shared" si="26"/>
        <v>52.454835848265688</v>
      </c>
      <c r="T19" s="62">
        <f t="shared" si="27"/>
        <v>37.922096317280477</v>
      </c>
      <c r="U19" s="62">
        <f t="shared" si="28"/>
        <v>60.318915540386008</v>
      </c>
      <c r="V19" s="62">
        <f t="shared" si="29"/>
        <v>51.643787637445847</v>
      </c>
      <c r="W19" s="62"/>
      <c r="X19" s="63">
        <f t="shared" si="7"/>
        <v>-1.1167812797228631</v>
      </c>
      <c r="Y19" s="64">
        <f t="shared" si="8"/>
        <v>-0.46952471168015819</v>
      </c>
      <c r="Z19" s="80">
        <f t="shared" si="42"/>
        <v>-469.52471168015819</v>
      </c>
      <c r="AA19" s="81"/>
      <c r="AB19" s="82">
        <f t="shared" si="30"/>
        <v>922121.34171907755</v>
      </c>
      <c r="AC19" s="83">
        <f t="shared" si="31"/>
        <v>1093883.8251572326</v>
      </c>
      <c r="AD19" s="83">
        <f t="shared" si="32"/>
        <v>10053.177029769391</v>
      </c>
      <c r="AE19" s="81"/>
      <c r="AF19" s="82">
        <f t="shared" si="33"/>
        <v>1337466.3606706623</v>
      </c>
      <c r="AG19" s="83">
        <f t="shared" si="34"/>
        <v>1500741.3597602609</v>
      </c>
      <c r="AH19" s="83">
        <f t="shared" si="35"/>
        <v>13087.705694560342</v>
      </c>
      <c r="AI19" s="59"/>
      <c r="AJ19" s="66">
        <f t="shared" si="36"/>
        <v>0.91903516612693026</v>
      </c>
      <c r="AK19" s="66">
        <f t="shared" si="37"/>
        <v>0.87208269495891444</v>
      </c>
      <c r="AL19" s="67">
        <f t="shared" si="38"/>
        <v>0.94891112669182553</v>
      </c>
      <c r="AM19" s="65">
        <f t="shared" si="39"/>
        <v>45.042338807306201</v>
      </c>
      <c r="AN19" s="65">
        <f t="shared" si="40"/>
        <v>37.193852331123686</v>
      </c>
      <c r="AO19" s="68">
        <f t="shared" si="41"/>
        <v>30.184772990718535</v>
      </c>
      <c r="AP19" s="59"/>
      <c r="AQ19" s="84">
        <v>21.59</v>
      </c>
      <c r="AR19" s="84">
        <v>21.29</v>
      </c>
    </row>
    <row r="20" spans="1:44" x14ac:dyDescent="0.25">
      <c r="A20" s="56" t="s">
        <v>17</v>
      </c>
      <c r="B20" s="74">
        <v>9802</v>
      </c>
      <c r="C20" s="74">
        <v>99.028586400000719</v>
      </c>
      <c r="D20" s="74">
        <v>94.8</v>
      </c>
      <c r="E20" s="74">
        <v>15812.69</v>
      </c>
      <c r="F20" s="75">
        <v>18163.708210000001</v>
      </c>
      <c r="G20" s="69">
        <f t="shared" si="21"/>
        <v>12.257787030543236</v>
      </c>
      <c r="H20" s="70">
        <f t="shared" si="22"/>
        <v>10.6712012855001</v>
      </c>
      <c r="I20" s="59"/>
      <c r="J20" s="74">
        <v>10173</v>
      </c>
      <c r="K20" s="78">
        <v>162.50565840000002</v>
      </c>
      <c r="L20" s="78">
        <v>111.95099999999999</v>
      </c>
      <c r="M20" s="78">
        <v>21178.46</v>
      </c>
      <c r="N20" s="60">
        <v>26815.620403000001</v>
      </c>
      <c r="O20" s="57">
        <f t="shared" si="23"/>
        <v>12.959235865119563</v>
      </c>
      <c r="P20" s="58">
        <f t="shared" si="24"/>
        <v>10.234954637458069</v>
      </c>
      <c r="Q20" s="61"/>
      <c r="R20" s="62">
        <f t="shared" si="25"/>
        <v>3.7849418486023261</v>
      </c>
      <c r="S20" s="62">
        <f t="shared" si="26"/>
        <v>64.099745646777038</v>
      </c>
      <c r="T20" s="62">
        <f t="shared" si="27"/>
        <v>18.091772151898731</v>
      </c>
      <c r="U20" s="62">
        <f t="shared" si="28"/>
        <v>33.933315583875981</v>
      </c>
      <c r="V20" s="62">
        <f t="shared" si="29"/>
        <v>47.632961799269069</v>
      </c>
      <c r="W20" s="62"/>
      <c r="X20" s="63">
        <f t="shared" si="7"/>
        <v>0.70144883457632723</v>
      </c>
      <c r="Y20" s="64">
        <f t="shared" si="8"/>
        <v>-0.43624664804203128</v>
      </c>
      <c r="Z20" s="80">
        <f t="shared" si="42"/>
        <v>-436.24664804203127</v>
      </c>
      <c r="AA20" s="81"/>
      <c r="AB20" s="82">
        <f t="shared" si="30"/>
        <v>1613210.5692715773</v>
      </c>
      <c r="AC20" s="83">
        <f t="shared" si="31"/>
        <v>1853061.4374617424</v>
      </c>
      <c r="AD20" s="83">
        <f t="shared" si="32"/>
        <v>19774.391593552409</v>
      </c>
      <c r="AE20" s="81"/>
      <c r="AF20" s="82">
        <f t="shared" si="33"/>
        <v>2081830.3352010222</v>
      </c>
      <c r="AG20" s="83">
        <f t="shared" si="34"/>
        <v>2635959.9334512926</v>
      </c>
      <c r="AH20" s="83">
        <f t="shared" si="35"/>
        <v>26978.930345030967</v>
      </c>
      <c r="AI20" s="59"/>
      <c r="AJ20" s="66">
        <f t="shared" si="36"/>
        <v>1.06712012855001</v>
      </c>
      <c r="AK20" s="66">
        <f t="shared" si="37"/>
        <v>1.0234954637458069</v>
      </c>
      <c r="AL20" s="67">
        <f t="shared" si="38"/>
        <v>0.95911925598903303</v>
      </c>
      <c r="AM20" s="65">
        <f t="shared" si="39"/>
        <v>29.048890135963074</v>
      </c>
      <c r="AN20" s="65">
        <f t="shared" si="40"/>
        <v>42.248922791353138</v>
      </c>
      <c r="AO20" s="68">
        <f t="shared" si="41"/>
        <v>36.433680992884007</v>
      </c>
      <c r="AP20" s="59"/>
      <c r="AQ20" s="84">
        <v>24</v>
      </c>
      <c r="AR20" s="84">
        <v>24</v>
      </c>
    </row>
    <row r="21" spans="1:44" x14ac:dyDescent="0.25">
      <c r="A21" s="56" t="s">
        <v>90</v>
      </c>
      <c r="B21" s="74">
        <v>7978.4</v>
      </c>
      <c r="C21" s="74">
        <v>21.018359092999987</v>
      </c>
      <c r="D21" s="74">
        <v>46.349999999999994</v>
      </c>
      <c r="E21" s="74">
        <v>6181.2929999999997</v>
      </c>
      <c r="F21" s="75">
        <v>7082.0161936000004</v>
      </c>
      <c r="G21" s="69">
        <f t="shared" si="21"/>
        <v>10.898748707268849</v>
      </c>
      <c r="H21" s="70">
        <f t="shared" si="22"/>
        <v>9.5125960251094295</v>
      </c>
      <c r="I21" s="59"/>
      <c r="J21" s="74">
        <v>8894</v>
      </c>
      <c r="K21" s="78">
        <v>39.269972920000001</v>
      </c>
      <c r="L21" s="78">
        <v>64.903999999999996</v>
      </c>
      <c r="M21" s="78">
        <v>9583.8567000000003</v>
      </c>
      <c r="N21" s="60">
        <v>11420.986935000001</v>
      </c>
      <c r="O21" s="57">
        <f t="shared" si="23"/>
        <v>10.869733989240469</v>
      </c>
      <c r="P21" s="58">
        <f t="shared" si="24"/>
        <v>9.1212759031144088</v>
      </c>
      <c r="Q21" s="61"/>
      <c r="R21" s="62">
        <f t="shared" si="25"/>
        <v>11.475985159931822</v>
      </c>
      <c r="S21" s="62">
        <f t="shared" si="26"/>
        <v>86.836530607561002</v>
      </c>
      <c r="T21" s="62">
        <f t="shared" si="27"/>
        <v>40.030204962243801</v>
      </c>
      <c r="U21" s="62">
        <f t="shared" si="28"/>
        <v>55.046148111730034</v>
      </c>
      <c r="V21" s="62">
        <f t="shared" si="29"/>
        <v>61.267450155241342</v>
      </c>
      <c r="W21" s="62"/>
      <c r="X21" s="63">
        <f t="shared" si="7"/>
        <v>-2.901471802837996E-2</v>
      </c>
      <c r="Y21" s="64">
        <f t="shared" si="8"/>
        <v>-0.39132012199502064</v>
      </c>
      <c r="Z21" s="80">
        <f t="shared" si="42"/>
        <v>-391.32012199502066</v>
      </c>
      <c r="AA21" s="81"/>
      <c r="AB21" s="82">
        <f t="shared" si="30"/>
        <v>774753.45934021857</v>
      </c>
      <c r="AC21" s="83">
        <f t="shared" si="31"/>
        <v>887648.67562418536</v>
      </c>
      <c r="AD21" s="83">
        <f t="shared" si="32"/>
        <v>8443.8432634362762</v>
      </c>
      <c r="AE21" s="81"/>
      <c r="AF21" s="82">
        <f t="shared" si="33"/>
        <v>1077564.2792894086</v>
      </c>
      <c r="AG21" s="83">
        <f t="shared" si="34"/>
        <v>1284122.6596581966</v>
      </c>
      <c r="AH21" s="83">
        <f t="shared" si="35"/>
        <v>11712.837072183494</v>
      </c>
      <c r="AI21" s="59"/>
      <c r="AJ21" s="66">
        <f t="shared" si="36"/>
        <v>0.95125960251094299</v>
      </c>
      <c r="AK21" s="66">
        <f t="shared" si="37"/>
        <v>0.91212759031144097</v>
      </c>
      <c r="AL21" s="67">
        <f t="shared" si="38"/>
        <v>0.95886295171558922</v>
      </c>
      <c r="AM21" s="65">
        <f t="shared" si="39"/>
        <v>39.084797402139287</v>
      </c>
      <c r="AN21" s="65">
        <f t="shared" si="40"/>
        <v>44.665642491407411</v>
      </c>
      <c r="AO21" s="68">
        <f t="shared" si="41"/>
        <v>38.714524971143064</v>
      </c>
      <c r="AP21" s="59"/>
      <c r="AQ21" s="84">
        <v>24.14</v>
      </c>
      <c r="AR21" s="84">
        <v>26.09</v>
      </c>
    </row>
    <row r="22" spans="1:44" x14ac:dyDescent="0.25">
      <c r="A22" s="56" t="s">
        <v>58</v>
      </c>
      <c r="B22" s="74">
        <v>27994.5</v>
      </c>
      <c r="C22" s="74">
        <v>105.59268468499909</v>
      </c>
      <c r="D22" s="74">
        <v>186.62499999999997</v>
      </c>
      <c r="E22" s="74">
        <v>24720.669500000004</v>
      </c>
      <c r="F22" s="75">
        <v>29609.29420425</v>
      </c>
      <c r="G22" s="69">
        <f t="shared" si="21"/>
        <v>11.820783603170579</v>
      </c>
      <c r="H22" s="70">
        <f t="shared" si="22"/>
        <v>9.8691202387071861</v>
      </c>
      <c r="I22" s="59"/>
      <c r="J22" s="74">
        <v>29453</v>
      </c>
      <c r="K22" s="78">
        <v>178.76068752999799</v>
      </c>
      <c r="L22" s="78">
        <v>243.00299999999999</v>
      </c>
      <c r="M22" s="78">
        <v>37766.677600000003</v>
      </c>
      <c r="N22" s="60">
        <v>44352.770127000003</v>
      </c>
      <c r="O22" s="57">
        <f t="shared" si="23"/>
        <v>11.167614265597933</v>
      </c>
      <c r="P22" s="58">
        <f t="shared" si="24"/>
        <v>9.5092975325400673</v>
      </c>
      <c r="Q22" s="61"/>
      <c r="R22" s="62">
        <f t="shared" si="25"/>
        <v>5.2099519548482736</v>
      </c>
      <c r="S22" s="62">
        <f t="shared" si="26"/>
        <v>69.292681650505898</v>
      </c>
      <c r="T22" s="62">
        <f t="shared" si="27"/>
        <v>30.209243134628277</v>
      </c>
      <c r="U22" s="62">
        <f t="shared" si="28"/>
        <v>52.773684385853691</v>
      </c>
      <c r="V22" s="62">
        <f t="shared" si="29"/>
        <v>49.793405479532787</v>
      </c>
      <c r="W22" s="62"/>
      <c r="X22" s="63">
        <f t="shared" si="7"/>
        <v>-0.6531693375726455</v>
      </c>
      <c r="Y22" s="64">
        <f t="shared" si="8"/>
        <v>-0.35982270616711887</v>
      </c>
      <c r="Z22" s="80">
        <f t="shared" si="42"/>
        <v>-359.82270616711889</v>
      </c>
      <c r="AA22" s="81"/>
      <c r="AB22" s="82">
        <f t="shared" si="30"/>
        <v>883054.51070746058</v>
      </c>
      <c r="AC22" s="83">
        <f t="shared" si="31"/>
        <v>1057682.552081659</v>
      </c>
      <c r="AD22" s="83">
        <f t="shared" si="32"/>
        <v>10438.396280876568</v>
      </c>
      <c r="AE22" s="81"/>
      <c r="AF22" s="82">
        <f t="shared" si="33"/>
        <v>1282269.2968458221</v>
      </c>
      <c r="AG22" s="83">
        <f t="shared" si="34"/>
        <v>1505882.9364411095</v>
      </c>
      <c r="AH22" s="83">
        <f t="shared" si="35"/>
        <v>14319.888891793638</v>
      </c>
      <c r="AI22" s="59"/>
      <c r="AJ22" s="66">
        <f t="shared" si="36"/>
        <v>0.98691202387071864</v>
      </c>
      <c r="AK22" s="66">
        <f t="shared" si="37"/>
        <v>0.95092975325400708</v>
      </c>
      <c r="AL22" s="67">
        <f t="shared" si="38"/>
        <v>0.96354054895836883</v>
      </c>
      <c r="AM22" s="65">
        <f t="shared" si="39"/>
        <v>45.20839668420129</v>
      </c>
      <c r="AN22" s="65">
        <f t="shared" si="40"/>
        <v>42.375699918404912</v>
      </c>
      <c r="AO22" s="68">
        <f t="shared" si="41"/>
        <v>37.184760057711856</v>
      </c>
      <c r="AP22" s="59"/>
      <c r="AQ22" s="84">
        <v>25.29</v>
      </c>
      <c r="AR22" s="84">
        <v>25.29</v>
      </c>
    </row>
    <row r="23" spans="1:44" x14ac:dyDescent="0.25">
      <c r="A23" s="56" t="s">
        <v>67</v>
      </c>
      <c r="B23" s="74">
        <v>21277.833333333336</v>
      </c>
      <c r="C23" s="74">
        <v>74.804294269166974</v>
      </c>
      <c r="D23" s="74">
        <v>131.65833333333333</v>
      </c>
      <c r="E23" s="74">
        <v>18460.552166666668</v>
      </c>
      <c r="F23" s="75">
        <v>22060.458044083334</v>
      </c>
      <c r="G23" s="69">
        <f t="shared" si="21"/>
        <v>11.183989825358527</v>
      </c>
      <c r="H23" s="70">
        <f t="shared" si="22"/>
        <v>9.3589456388406251</v>
      </c>
      <c r="I23" s="59"/>
      <c r="J23" s="74">
        <v>23981</v>
      </c>
      <c r="K23" s="78">
        <v>133.93233837000096</v>
      </c>
      <c r="L23" s="78">
        <v>189.703</v>
      </c>
      <c r="M23" s="78">
        <v>35477.3963</v>
      </c>
      <c r="N23" s="60">
        <v>35819.020745000002</v>
      </c>
      <c r="O23" s="57">
        <f t="shared" si="23"/>
        <v>9.1222967895758735</v>
      </c>
      <c r="P23" s="58">
        <f t="shared" si="24"/>
        <v>9.0352927477833802</v>
      </c>
      <c r="Q23" s="61"/>
      <c r="R23" s="62">
        <f t="shared" si="25"/>
        <v>12.704144375602139</v>
      </c>
      <c r="S23" s="62">
        <f t="shared" si="26"/>
        <v>79.04364940343477</v>
      </c>
      <c r="T23" s="62">
        <f t="shared" si="27"/>
        <v>44.087347300462056</v>
      </c>
      <c r="U23" s="62">
        <f t="shared" si="28"/>
        <v>92.179497014503326</v>
      </c>
      <c r="V23" s="62">
        <f t="shared" si="29"/>
        <v>62.367529601710814</v>
      </c>
      <c r="W23" s="62"/>
      <c r="X23" s="63">
        <f t="shared" si="7"/>
        <v>-2.0616930357826533</v>
      </c>
      <c r="Y23" s="64">
        <f t="shared" si="8"/>
        <v>-0.32365289105724493</v>
      </c>
      <c r="Z23" s="80">
        <f t="shared" si="42"/>
        <v>-323.65289105724491</v>
      </c>
      <c r="AA23" s="81"/>
      <c r="AB23" s="82">
        <f t="shared" si="30"/>
        <v>867595.48669585714</v>
      </c>
      <c r="AC23" s="83">
        <f t="shared" si="31"/>
        <v>1036781.2219641724</v>
      </c>
      <c r="AD23" s="83">
        <f t="shared" si="32"/>
        <v>9703.1790957334451</v>
      </c>
      <c r="AE23" s="81"/>
      <c r="AF23" s="82">
        <f t="shared" si="33"/>
        <v>1479396.0343605354</v>
      </c>
      <c r="AG23" s="83">
        <f t="shared" si="34"/>
        <v>1493641.6640256869</v>
      </c>
      <c r="AH23" s="83">
        <f t="shared" si="35"/>
        <v>13495.489694758391</v>
      </c>
      <c r="AI23" s="59"/>
      <c r="AJ23" s="66">
        <f t="shared" si="36"/>
        <v>0.93589456388406245</v>
      </c>
      <c r="AK23" s="66">
        <f t="shared" si="37"/>
        <v>0.90352927477833822</v>
      </c>
      <c r="AL23" s="67">
        <f t="shared" si="38"/>
        <v>0.96541780414729106</v>
      </c>
      <c r="AM23" s="65">
        <f t="shared" si="39"/>
        <v>70.516796945850189</v>
      </c>
      <c r="AN23" s="65">
        <f t="shared" si="40"/>
        <v>44.065269738971217</v>
      </c>
      <c r="AO23" s="68">
        <f t="shared" si="41"/>
        <v>39.083176365284764</v>
      </c>
      <c r="AP23" s="59"/>
      <c r="AQ23" s="84">
        <v>22.56</v>
      </c>
      <c r="AR23" s="84">
        <v>22.56</v>
      </c>
    </row>
    <row r="24" spans="1:44" x14ac:dyDescent="0.25">
      <c r="A24" s="56" t="s">
        <v>81</v>
      </c>
      <c r="B24" s="74">
        <v>15098.166666666666</v>
      </c>
      <c r="C24" s="74">
        <v>69.996952940833353</v>
      </c>
      <c r="D24" s="74">
        <v>132.34166666666664</v>
      </c>
      <c r="E24" s="74">
        <v>17488.410633333333</v>
      </c>
      <c r="F24" s="75">
        <v>20795.951777916664</v>
      </c>
      <c r="G24" s="69">
        <f t="shared" si="21"/>
        <v>11.569868974933472</v>
      </c>
      <c r="H24" s="70">
        <f t="shared" si="22"/>
        <v>9.7297119058702801</v>
      </c>
      <c r="I24" s="59"/>
      <c r="J24" s="74">
        <v>17265</v>
      </c>
      <c r="K24" s="78">
        <v>151.71226816000004</v>
      </c>
      <c r="L24" s="78">
        <v>179.048</v>
      </c>
      <c r="M24" s="78">
        <v>32419.772499999999</v>
      </c>
      <c r="N24" s="60">
        <v>35079.041526000001</v>
      </c>
      <c r="O24" s="57">
        <f t="shared" si="23"/>
        <v>10.202424096591054</v>
      </c>
      <c r="P24" s="58">
        <f t="shared" si="24"/>
        <v>9.4289995898219168</v>
      </c>
      <c r="Q24" s="61"/>
      <c r="R24" s="62">
        <f t="shared" si="25"/>
        <v>14.351632096612176</v>
      </c>
      <c r="S24" s="62">
        <f t="shared" si="26"/>
        <v>116.7412462771609</v>
      </c>
      <c r="T24" s="62">
        <f t="shared" si="27"/>
        <v>35.292236005289368</v>
      </c>
      <c r="U24" s="62">
        <f t="shared" si="28"/>
        <v>85.378609753176377</v>
      </c>
      <c r="V24" s="62">
        <f t="shared" si="29"/>
        <v>68.682068032349591</v>
      </c>
      <c r="W24" s="62"/>
      <c r="X24" s="63">
        <f t="shared" si="7"/>
        <v>-1.3674448783424182</v>
      </c>
      <c r="Y24" s="64">
        <f t="shared" si="8"/>
        <v>-0.30071231604836335</v>
      </c>
      <c r="Z24" s="80">
        <f t="shared" si="42"/>
        <v>-300.71231604836333</v>
      </c>
      <c r="AA24" s="81"/>
      <c r="AB24" s="82">
        <f t="shared" si="30"/>
        <v>1158313.5237170076</v>
      </c>
      <c r="AC24" s="83">
        <f t="shared" si="31"/>
        <v>1377382.5814116504</v>
      </c>
      <c r="AD24" s="83">
        <f t="shared" si="32"/>
        <v>13401.535701299274</v>
      </c>
      <c r="AE24" s="81"/>
      <c r="AF24" s="82">
        <f t="shared" si="33"/>
        <v>1877774.2542716479</v>
      </c>
      <c r="AG24" s="83">
        <f t="shared" si="34"/>
        <v>2031800.8413553431</v>
      </c>
      <c r="AH24" s="83">
        <f t="shared" si="35"/>
        <v>19157.849299739359</v>
      </c>
      <c r="AI24" s="59"/>
      <c r="AJ24" s="66">
        <f t="shared" si="36"/>
        <v>0.97297119058702786</v>
      </c>
      <c r="AK24" s="66">
        <f t="shared" si="37"/>
        <v>0.9428999589821917</v>
      </c>
      <c r="AL24" s="67">
        <f t="shared" si="38"/>
        <v>0.96909339978844278</v>
      </c>
      <c r="AM24" s="65">
        <f t="shared" si="39"/>
        <v>62.112779987744901</v>
      </c>
      <c r="AN24" s="65">
        <f t="shared" si="40"/>
        <v>47.51172758936687</v>
      </c>
      <c r="AO24" s="68">
        <f t="shared" si="41"/>
        <v>42.952641598246181</v>
      </c>
      <c r="AP24" s="59"/>
      <c r="AQ24" s="84">
        <v>20.66</v>
      </c>
      <c r="AR24" s="84">
        <v>24.66</v>
      </c>
    </row>
    <row r="25" spans="1:44" x14ac:dyDescent="0.25">
      <c r="A25" s="56" t="s">
        <v>89</v>
      </c>
      <c r="B25" s="74">
        <v>1751</v>
      </c>
      <c r="C25" s="74">
        <v>4.6435941999999999</v>
      </c>
      <c r="D25" s="74">
        <v>3.3</v>
      </c>
      <c r="E25" s="74">
        <v>991.27800000000002</v>
      </c>
      <c r="F25" s="75">
        <v>1178.891809</v>
      </c>
      <c r="G25" s="69">
        <f t="shared" si="21"/>
        <v>8.0134878409487555</v>
      </c>
      <c r="H25" s="70">
        <f t="shared" si="22"/>
        <v>6.7381876261725724</v>
      </c>
      <c r="I25" s="59"/>
      <c r="J25" s="74">
        <v>1972</v>
      </c>
      <c r="K25" s="78">
        <v>8.0689445999999805</v>
      </c>
      <c r="L25" s="78">
        <v>3.8610000000000002</v>
      </c>
      <c r="M25" s="78">
        <v>1848.59</v>
      </c>
      <c r="N25" s="60">
        <v>1849.343507</v>
      </c>
      <c r="O25" s="57">
        <f t="shared" si="23"/>
        <v>6.4535373446789075</v>
      </c>
      <c r="P25" s="58">
        <f t="shared" si="24"/>
        <v>6.4509078788465342</v>
      </c>
      <c r="Q25" s="61"/>
      <c r="R25" s="62">
        <f t="shared" si="25"/>
        <v>12.621359223300971</v>
      </c>
      <c r="S25" s="62">
        <f t="shared" si="26"/>
        <v>73.76506758493197</v>
      </c>
      <c r="T25" s="62">
        <f t="shared" si="27"/>
        <v>17.000000000000011</v>
      </c>
      <c r="U25" s="62">
        <f t="shared" si="28"/>
        <v>86.485526764439427</v>
      </c>
      <c r="V25" s="62">
        <f t="shared" si="29"/>
        <v>56.871350948541547</v>
      </c>
      <c r="W25" s="62"/>
      <c r="X25" s="63">
        <f t="shared" si="7"/>
        <v>-1.5599504962698481</v>
      </c>
      <c r="Y25" s="64">
        <f t="shared" si="8"/>
        <v>-0.28727974732603823</v>
      </c>
      <c r="Z25" s="80">
        <f t="shared" si="42"/>
        <v>-287.2797473260382</v>
      </c>
      <c r="AA25" s="81"/>
      <c r="AB25" s="82">
        <f t="shared" si="30"/>
        <v>566121.07367218728</v>
      </c>
      <c r="AC25" s="83">
        <f t="shared" si="31"/>
        <v>673267.73786407767</v>
      </c>
      <c r="AD25" s="83">
        <f t="shared" si="32"/>
        <v>4536.6043403769272</v>
      </c>
      <c r="AE25" s="81"/>
      <c r="AF25" s="82">
        <f t="shared" si="33"/>
        <v>937418.86409736308</v>
      </c>
      <c r="AG25" s="83">
        <f t="shared" si="34"/>
        <v>937800.96703853959</v>
      </c>
      <c r="AH25" s="83">
        <f t="shared" si="35"/>
        <v>6049.6676470588136</v>
      </c>
      <c r="AI25" s="59"/>
      <c r="AJ25" s="66">
        <f t="shared" si="36"/>
        <v>0.67381876261725726</v>
      </c>
      <c r="AK25" s="66">
        <f t="shared" si="37"/>
        <v>0.64509078788465346</v>
      </c>
      <c r="AL25" s="67">
        <f t="shared" si="38"/>
        <v>0.95736542772864008</v>
      </c>
      <c r="AM25" s="65">
        <f t="shared" si="39"/>
        <v>65.586286696010902</v>
      </c>
      <c r="AN25" s="65">
        <f t="shared" si="40"/>
        <v>39.290940928446375</v>
      </c>
      <c r="AO25" s="68">
        <f t="shared" si="41"/>
        <v>33.35233124068678</v>
      </c>
      <c r="AP25" s="59"/>
      <c r="AQ25" s="84">
        <v>33.04</v>
      </c>
      <c r="AR25" s="84">
        <v>34</v>
      </c>
    </row>
    <row r="26" spans="1:44" x14ac:dyDescent="0.25">
      <c r="A26" s="56" t="s">
        <v>5</v>
      </c>
      <c r="B26" s="74">
        <v>4187</v>
      </c>
      <c r="C26" s="74">
        <v>63.224384580000105</v>
      </c>
      <c r="D26" s="74">
        <v>55.6</v>
      </c>
      <c r="E26" s="74">
        <v>8702.11</v>
      </c>
      <c r="F26" s="75">
        <v>10068.414067</v>
      </c>
      <c r="G26" s="69">
        <f t="shared" si="21"/>
        <v>13.654663590784315</v>
      </c>
      <c r="H26" s="70">
        <f t="shared" si="22"/>
        <v>11.801698240585489</v>
      </c>
      <c r="I26" s="59"/>
      <c r="J26" s="74">
        <v>4476</v>
      </c>
      <c r="K26" s="78">
        <v>112.47378325999999</v>
      </c>
      <c r="L26" s="78">
        <v>68.192999999999998</v>
      </c>
      <c r="M26" s="78">
        <v>12812.53</v>
      </c>
      <c r="N26" s="60">
        <v>15636.355885000001</v>
      </c>
      <c r="O26" s="57">
        <f t="shared" si="23"/>
        <v>14.100789091615784</v>
      </c>
      <c r="P26" s="58">
        <f t="shared" si="24"/>
        <v>11.554276750205855</v>
      </c>
      <c r="Q26" s="61"/>
      <c r="R26" s="62">
        <f t="shared" si="25"/>
        <v>6.9023166945306897</v>
      </c>
      <c r="S26" s="62">
        <f t="shared" si="26"/>
        <v>77.896208887067672</v>
      </c>
      <c r="T26" s="62">
        <f t="shared" si="27"/>
        <v>22.649280575539564</v>
      </c>
      <c r="U26" s="62">
        <f t="shared" si="28"/>
        <v>47.234751112086606</v>
      </c>
      <c r="V26" s="62">
        <f t="shared" si="29"/>
        <v>55.301080993970622</v>
      </c>
      <c r="W26" s="62"/>
      <c r="X26" s="63">
        <f t="shared" si="7"/>
        <v>0.44612550083146907</v>
      </c>
      <c r="Y26" s="64">
        <f t="shared" si="8"/>
        <v>-0.24742149037963479</v>
      </c>
      <c r="Z26" s="80">
        <f t="shared" si="42"/>
        <v>-247.4214903796348</v>
      </c>
      <c r="AA26" s="81"/>
      <c r="AB26" s="82">
        <f t="shared" si="30"/>
        <v>2078363.9837592549</v>
      </c>
      <c r="AC26" s="83">
        <f t="shared" si="31"/>
        <v>2404684.515643659</v>
      </c>
      <c r="AD26" s="83">
        <f t="shared" si="32"/>
        <v>28379.361017434941</v>
      </c>
      <c r="AE26" s="81"/>
      <c r="AF26" s="82">
        <f t="shared" si="33"/>
        <v>2862495.5317247543</v>
      </c>
      <c r="AG26" s="83">
        <f t="shared" si="34"/>
        <v>3493377.0967381592</v>
      </c>
      <c r="AH26" s="83">
        <f t="shared" si="35"/>
        <v>40363.445768543337</v>
      </c>
      <c r="AI26" s="59"/>
      <c r="AJ26" s="66">
        <f t="shared" si="36"/>
        <v>1.180169824058549</v>
      </c>
      <c r="AK26" s="66">
        <f t="shared" si="37"/>
        <v>1.1554276750205852</v>
      </c>
      <c r="AL26" s="67">
        <f t="shared" si="38"/>
        <v>0.97903509432830893</v>
      </c>
      <c r="AM26" s="65">
        <f t="shared" si="39"/>
        <v>37.728307172990753</v>
      </c>
      <c r="AN26" s="65">
        <f t="shared" si="40"/>
        <v>45.273821743019418</v>
      </c>
      <c r="AO26" s="68">
        <f t="shared" si="41"/>
        <v>42.228169773610972</v>
      </c>
      <c r="AP26" s="59"/>
      <c r="AQ26" s="84">
        <v>25.7</v>
      </c>
      <c r="AR26" s="84">
        <v>25.7</v>
      </c>
    </row>
    <row r="27" spans="1:44" x14ac:dyDescent="0.25">
      <c r="A27" s="56" t="s">
        <v>86</v>
      </c>
      <c r="B27" s="74">
        <v>22368</v>
      </c>
      <c r="C27" s="74">
        <v>90.772579159999992</v>
      </c>
      <c r="D27" s="74">
        <v>96.6</v>
      </c>
      <c r="E27" s="74">
        <v>17971.876700000001</v>
      </c>
      <c r="F27" s="75">
        <v>20534.386476999996</v>
      </c>
      <c r="G27" s="69">
        <f t="shared" si="21"/>
        <v>10.425877179537959</v>
      </c>
      <c r="H27" s="70">
        <f t="shared" si="22"/>
        <v>9.1248199389775237</v>
      </c>
      <c r="I27" s="59"/>
      <c r="J27" s="74">
        <v>23752</v>
      </c>
      <c r="K27" s="78">
        <v>153.9474216800001</v>
      </c>
      <c r="L27" s="78">
        <v>116.49299999999999</v>
      </c>
      <c r="M27" s="78">
        <v>29946.3874</v>
      </c>
      <c r="N27" s="60">
        <v>30418.322921999999</v>
      </c>
      <c r="O27" s="57">
        <f t="shared" si="23"/>
        <v>9.0308195799270301</v>
      </c>
      <c r="P27" s="58">
        <f t="shared" si="24"/>
        <v>8.8907078267751753</v>
      </c>
      <c r="Q27" s="61"/>
      <c r="R27" s="62">
        <f t="shared" si="25"/>
        <v>6.1874105865522173</v>
      </c>
      <c r="S27" s="62">
        <f t="shared" si="26"/>
        <v>69.596835415070871</v>
      </c>
      <c r="T27" s="62">
        <f t="shared" si="27"/>
        <v>20.593167701863354</v>
      </c>
      <c r="U27" s="62">
        <f t="shared" si="28"/>
        <v>66.629161216090466</v>
      </c>
      <c r="V27" s="62">
        <f t="shared" si="29"/>
        <v>48.133585369452014</v>
      </c>
      <c r="W27" s="62"/>
      <c r="X27" s="63">
        <f t="shared" si="7"/>
        <v>-1.3950575996109293</v>
      </c>
      <c r="Y27" s="64">
        <f t="shared" si="8"/>
        <v>-0.2341121122023484</v>
      </c>
      <c r="Z27" s="80">
        <f t="shared" si="42"/>
        <v>-234.11211220234838</v>
      </c>
      <c r="AA27" s="81"/>
      <c r="AB27" s="82">
        <f t="shared" si="30"/>
        <v>803463.72943490697</v>
      </c>
      <c r="AC27" s="83">
        <f t="shared" si="31"/>
        <v>918025.14650393405</v>
      </c>
      <c r="AD27" s="83">
        <f t="shared" si="32"/>
        <v>8376.8141613018597</v>
      </c>
      <c r="AE27" s="81"/>
      <c r="AF27" s="82">
        <f t="shared" si="33"/>
        <v>1260794.3499494779</v>
      </c>
      <c r="AG27" s="83">
        <f t="shared" si="34"/>
        <v>1280663.6460929606</v>
      </c>
      <c r="AH27" s="83">
        <f t="shared" si="35"/>
        <v>11386.006301785119</v>
      </c>
      <c r="AI27" s="59"/>
      <c r="AJ27" s="66">
        <f t="shared" si="36"/>
        <v>0.91248199389775231</v>
      </c>
      <c r="AK27" s="66">
        <f t="shared" si="37"/>
        <v>0.8890707826775176</v>
      </c>
      <c r="AL27" s="67">
        <f t="shared" si="38"/>
        <v>0.97434337183988529</v>
      </c>
      <c r="AM27" s="65">
        <f t="shared" si="39"/>
        <v>56.919883718487363</v>
      </c>
      <c r="AN27" s="65">
        <f t="shared" si="40"/>
        <v>39.502022463114798</v>
      </c>
      <c r="AO27" s="68">
        <f t="shared" si="41"/>
        <v>35.922870945194681</v>
      </c>
      <c r="AP27" s="59"/>
      <c r="AQ27" s="84">
        <v>26.22</v>
      </c>
      <c r="AR27" s="84">
        <v>29.9</v>
      </c>
    </row>
    <row r="28" spans="1:44" x14ac:dyDescent="0.25">
      <c r="A28" s="56" t="s">
        <v>82</v>
      </c>
      <c r="B28" s="74">
        <v>16680</v>
      </c>
      <c r="C28" s="74">
        <v>37.276473089999989</v>
      </c>
      <c r="D28" s="74">
        <v>66.3</v>
      </c>
      <c r="E28" s="74">
        <v>10997.825000000001</v>
      </c>
      <c r="F28" s="75">
        <v>12435.855871000002</v>
      </c>
      <c r="G28" s="69">
        <f t="shared" si="21"/>
        <v>9.4179051848888271</v>
      </c>
      <c r="H28" s="70">
        <f t="shared" si="22"/>
        <v>8.3288576326730226</v>
      </c>
      <c r="I28" s="59"/>
      <c r="J28" s="74">
        <v>17657</v>
      </c>
      <c r="K28" s="78">
        <v>58.948782200000387</v>
      </c>
      <c r="L28" s="78">
        <v>86.295000000000002</v>
      </c>
      <c r="M28" s="78">
        <v>17800.933300000001</v>
      </c>
      <c r="N28" s="60">
        <v>17676.688601000002</v>
      </c>
      <c r="O28" s="57">
        <f t="shared" si="23"/>
        <v>8.1593352299118163</v>
      </c>
      <c r="P28" s="58">
        <f t="shared" si="24"/>
        <v>8.2166850069296178</v>
      </c>
      <c r="Q28" s="61"/>
      <c r="R28" s="62">
        <f t="shared" si="25"/>
        <v>5.8573141486810556</v>
      </c>
      <c r="S28" s="62">
        <f t="shared" si="26"/>
        <v>58.139376699278834</v>
      </c>
      <c r="T28" s="62">
        <f t="shared" si="27"/>
        <v>30.158371040723992</v>
      </c>
      <c r="U28" s="62">
        <f t="shared" si="28"/>
        <v>61.858670237069603</v>
      </c>
      <c r="V28" s="62">
        <f t="shared" si="29"/>
        <v>42.142919509234957</v>
      </c>
      <c r="W28" s="62"/>
      <c r="X28" s="63">
        <f t="shared" si="7"/>
        <v>-1.2585699549770109</v>
      </c>
      <c r="Y28" s="64">
        <f t="shared" si="8"/>
        <v>-0.11217262574340481</v>
      </c>
      <c r="Z28" s="80">
        <f t="shared" si="42"/>
        <v>-112.17262574340481</v>
      </c>
      <c r="AA28" s="81"/>
      <c r="AB28" s="82">
        <f t="shared" si="30"/>
        <v>659342.0263788969</v>
      </c>
      <c r="AC28" s="83">
        <f t="shared" si="31"/>
        <v>745554.90833333344</v>
      </c>
      <c r="AD28" s="83">
        <f t="shared" si="32"/>
        <v>6209.6206888489196</v>
      </c>
      <c r="AE28" s="81"/>
      <c r="AF28" s="82">
        <f t="shared" si="33"/>
        <v>1008151.6282494195</v>
      </c>
      <c r="AG28" s="83">
        <f t="shared" si="34"/>
        <v>1001115.0592399614</v>
      </c>
      <c r="AH28" s="83">
        <f t="shared" si="35"/>
        <v>8225.8470974684496</v>
      </c>
      <c r="AI28" s="59"/>
      <c r="AJ28" s="66">
        <f t="shared" si="36"/>
        <v>0.83288576326730224</v>
      </c>
      <c r="AK28" s="66">
        <f t="shared" si="37"/>
        <v>0.82166850069296193</v>
      </c>
      <c r="AL28" s="67">
        <f t="shared" si="38"/>
        <v>0.98653205149006695</v>
      </c>
      <c r="AM28" s="65">
        <f t="shared" si="39"/>
        <v>52.902679931716655</v>
      </c>
      <c r="AN28" s="65">
        <f t="shared" si="40"/>
        <v>34.277844334487092</v>
      </c>
      <c r="AO28" s="68">
        <f t="shared" si="41"/>
        <v>32.469397240965435</v>
      </c>
      <c r="AP28" s="59"/>
      <c r="AQ28" s="84">
        <v>20.68</v>
      </c>
      <c r="AR28" s="84">
        <v>20.68</v>
      </c>
    </row>
    <row r="29" spans="1:44" x14ac:dyDescent="0.25">
      <c r="A29" s="56" t="s">
        <v>18</v>
      </c>
      <c r="B29" s="74">
        <v>4615</v>
      </c>
      <c r="C29" s="74">
        <v>44.613633059999877</v>
      </c>
      <c r="D29" s="74">
        <v>47.2</v>
      </c>
      <c r="E29" s="74">
        <v>7119.27</v>
      </c>
      <c r="F29" s="75">
        <v>8081.6479469999995</v>
      </c>
      <c r="G29" s="69">
        <f t="shared" si="21"/>
        <v>12.896495435627513</v>
      </c>
      <c r="H29" s="70">
        <f t="shared" si="22"/>
        <v>11.360756328674546</v>
      </c>
      <c r="I29" s="59"/>
      <c r="J29" s="74">
        <v>5248</v>
      </c>
      <c r="K29" s="78">
        <v>72.317704290000833</v>
      </c>
      <c r="L29" s="78">
        <v>55.058</v>
      </c>
      <c r="M29" s="78">
        <v>9554.6723000000002</v>
      </c>
      <c r="N29" s="60">
        <v>11312.588247</v>
      </c>
      <c r="O29" s="57">
        <f t="shared" si="23"/>
        <v>13.331247822073482</v>
      </c>
      <c r="P29" s="58">
        <f t="shared" si="24"/>
        <v>11.259642931296449</v>
      </c>
      <c r="Q29" s="61"/>
      <c r="R29" s="62">
        <f t="shared" si="25"/>
        <v>13.716143011917659</v>
      </c>
      <c r="S29" s="62">
        <f t="shared" si="26"/>
        <v>62.097769963594693</v>
      </c>
      <c r="T29" s="62">
        <f t="shared" si="27"/>
        <v>16.648305084745754</v>
      </c>
      <c r="U29" s="62">
        <f t="shared" si="28"/>
        <v>34.208595825133756</v>
      </c>
      <c r="V29" s="62">
        <f t="shared" si="29"/>
        <v>39.978731085401492</v>
      </c>
      <c r="W29" s="62"/>
      <c r="X29" s="63">
        <f t="shared" si="7"/>
        <v>0.43475238644596992</v>
      </c>
      <c r="Y29" s="64">
        <f t="shared" si="8"/>
        <v>-0.10111339737809644</v>
      </c>
      <c r="Z29" s="80">
        <f t="shared" si="42"/>
        <v>-101.11339737809644</v>
      </c>
      <c r="AA29" s="81"/>
      <c r="AB29" s="82">
        <f t="shared" si="30"/>
        <v>1542637.0530877572</v>
      </c>
      <c r="AC29" s="83">
        <f t="shared" si="31"/>
        <v>1751169.6526543878</v>
      </c>
      <c r="AD29" s="83">
        <f t="shared" si="32"/>
        <v>19894.611713976141</v>
      </c>
      <c r="AE29" s="81"/>
      <c r="AF29" s="82">
        <f t="shared" si="33"/>
        <v>1820631.1547256098</v>
      </c>
      <c r="AG29" s="83">
        <f t="shared" si="34"/>
        <v>2155599.8946265243</v>
      </c>
      <c r="AH29" s="83">
        <f t="shared" si="35"/>
        <v>24271.285116234918</v>
      </c>
      <c r="AI29" s="59"/>
      <c r="AJ29" s="66">
        <f t="shared" si="36"/>
        <v>1.1360756328674546</v>
      </c>
      <c r="AK29" s="66">
        <f t="shared" si="37"/>
        <v>1.125964293129645</v>
      </c>
      <c r="AL29" s="67">
        <f t="shared" si="38"/>
        <v>0.99109976532786936</v>
      </c>
      <c r="AM29" s="65">
        <f t="shared" si="39"/>
        <v>18.020706885097628</v>
      </c>
      <c r="AN29" s="65">
        <f t="shared" si="40"/>
        <v>23.094863559285038</v>
      </c>
      <c r="AO29" s="68">
        <f t="shared" si="41"/>
        <v>21.999290386673522</v>
      </c>
      <c r="AP29" s="59"/>
      <c r="AQ29" s="84">
        <v>24.38</v>
      </c>
      <c r="AR29" s="84">
        <v>24.38</v>
      </c>
    </row>
    <row r="30" spans="1:44" x14ac:dyDescent="0.25">
      <c r="A30" s="56" t="s">
        <v>4</v>
      </c>
      <c r="B30" s="74">
        <v>4780</v>
      </c>
      <c r="C30" s="74">
        <v>41.232637200000099</v>
      </c>
      <c r="D30" s="74">
        <v>53.4</v>
      </c>
      <c r="E30" s="74">
        <v>7780.08</v>
      </c>
      <c r="F30" s="75">
        <v>8809.5526490000011</v>
      </c>
      <c r="G30" s="69">
        <f t="shared" si="21"/>
        <v>12.163452972205953</v>
      </c>
      <c r="H30" s="70">
        <f t="shared" si="22"/>
        <v>10.742047975698529</v>
      </c>
      <c r="I30" s="59"/>
      <c r="J30" s="74">
        <v>4929</v>
      </c>
      <c r="K30" s="78">
        <v>67.986503400000004</v>
      </c>
      <c r="L30" s="78">
        <v>60.841000000000001</v>
      </c>
      <c r="M30" s="78">
        <v>10213.7857</v>
      </c>
      <c r="N30" s="60">
        <v>12067.538967</v>
      </c>
      <c r="O30" s="57">
        <f t="shared" si="23"/>
        <v>12.613100292480194</v>
      </c>
      <c r="P30" s="58">
        <f t="shared" si="24"/>
        <v>10.67554070074212</v>
      </c>
      <c r="Q30" s="61"/>
      <c r="R30" s="62">
        <f t="shared" si="25"/>
        <v>3.1171548117154813</v>
      </c>
      <c r="S30" s="62">
        <f t="shared" si="26"/>
        <v>64.885168683801382</v>
      </c>
      <c r="T30" s="62">
        <f t="shared" si="27"/>
        <v>13.934456928838957</v>
      </c>
      <c r="U30" s="62">
        <f t="shared" si="28"/>
        <v>31.281242609330501</v>
      </c>
      <c r="V30" s="62">
        <f t="shared" si="29"/>
        <v>36.982426325243914</v>
      </c>
      <c r="W30" s="62"/>
      <c r="X30" s="63">
        <f t="shared" si="7"/>
        <v>0.44964732027424148</v>
      </c>
      <c r="Y30" s="64">
        <f t="shared" si="8"/>
        <v>-6.650727495640929E-2</v>
      </c>
      <c r="Z30" s="80">
        <f t="shared" si="42"/>
        <v>-66.50727495640929</v>
      </c>
      <c r="AA30" s="81"/>
      <c r="AB30" s="82">
        <f t="shared" si="30"/>
        <v>1627631.7991631799</v>
      </c>
      <c r="AC30" s="83">
        <f t="shared" si="31"/>
        <v>1843002.64623431</v>
      </c>
      <c r="AD30" s="83">
        <f t="shared" si="32"/>
        <v>19797.622845188303</v>
      </c>
      <c r="AE30" s="81"/>
      <c r="AF30" s="82">
        <f t="shared" si="33"/>
        <v>2072182.1261919253</v>
      </c>
      <c r="AG30" s="83">
        <f t="shared" si="34"/>
        <v>2448273.2738892268</v>
      </c>
      <c r="AH30" s="83">
        <f t="shared" si="35"/>
        <v>26136.640981943601</v>
      </c>
      <c r="AI30" s="59"/>
      <c r="AJ30" s="66">
        <f t="shared" si="36"/>
        <v>1.074204797569853</v>
      </c>
      <c r="AK30" s="66">
        <f t="shared" si="37"/>
        <v>1.0675540700742119</v>
      </c>
      <c r="AL30" s="67">
        <f t="shared" si="38"/>
        <v>0.99380869689775464</v>
      </c>
      <c r="AM30" s="65">
        <f t="shared" si="39"/>
        <v>27.31270839371064</v>
      </c>
      <c r="AN30" s="65">
        <f t="shared" si="40"/>
        <v>32.841549570839071</v>
      </c>
      <c r="AO30" s="68">
        <f t="shared" si="41"/>
        <v>32.019087272874067</v>
      </c>
      <c r="AP30" s="59"/>
      <c r="AQ30" s="84">
        <v>19</v>
      </c>
      <c r="AR30" s="84">
        <v>20.5</v>
      </c>
    </row>
    <row r="31" spans="1:44" x14ac:dyDescent="0.25">
      <c r="A31" s="56" t="s">
        <v>78</v>
      </c>
      <c r="B31" s="74">
        <v>24199.25</v>
      </c>
      <c r="C31" s="74">
        <v>90.545566222500881</v>
      </c>
      <c r="D31" s="74">
        <v>140.04999999999998</v>
      </c>
      <c r="E31" s="74">
        <v>18956.865375000001</v>
      </c>
      <c r="F31" s="75">
        <v>22679.979669499997</v>
      </c>
      <c r="G31" s="69">
        <f t="shared" si="21"/>
        <v>12.164224499194178</v>
      </c>
      <c r="H31" s="70">
        <f t="shared" si="22"/>
        <v>10.167362122136531</v>
      </c>
      <c r="I31" s="59"/>
      <c r="J31" s="74">
        <v>27177</v>
      </c>
      <c r="K31" s="78">
        <v>154.61474181999779</v>
      </c>
      <c r="L31" s="78">
        <v>195.22300000000001</v>
      </c>
      <c r="M31" s="78">
        <v>32683.273000000001</v>
      </c>
      <c r="N31" s="60">
        <v>34511.274907999999</v>
      </c>
      <c r="O31" s="57">
        <f t="shared" si="23"/>
        <v>10.703877234694266</v>
      </c>
      <c r="P31" s="58">
        <f t="shared" si="24"/>
        <v>10.13691156738178</v>
      </c>
      <c r="Q31" s="61"/>
      <c r="R31" s="62">
        <f t="shared" si="25"/>
        <v>12.305133423556516</v>
      </c>
      <c r="S31" s="62">
        <f t="shared" si="26"/>
        <v>70.759042403089538</v>
      </c>
      <c r="T31" s="62">
        <f t="shared" si="27"/>
        <v>39.395215994287781</v>
      </c>
      <c r="U31" s="62">
        <f t="shared" si="28"/>
        <v>72.408635887144911</v>
      </c>
      <c r="V31" s="62">
        <f t="shared" si="29"/>
        <v>52.166251517459294</v>
      </c>
      <c r="W31" s="62"/>
      <c r="X31" s="63">
        <f t="shared" si="7"/>
        <v>-1.4603472644999123</v>
      </c>
      <c r="Y31" s="64">
        <f t="shared" si="8"/>
        <v>-3.0450554754750669E-2</v>
      </c>
      <c r="Z31" s="80">
        <f t="shared" si="42"/>
        <v>-30.450554754750669</v>
      </c>
      <c r="AA31" s="81"/>
      <c r="AB31" s="82">
        <f t="shared" si="30"/>
        <v>783365.82228788082</v>
      </c>
      <c r="AC31" s="83">
        <f t="shared" si="31"/>
        <v>937218.28856266185</v>
      </c>
      <c r="AD31" s="83">
        <f t="shared" si="32"/>
        <v>9529.0377273056347</v>
      </c>
      <c r="AE31" s="81"/>
      <c r="AF31" s="82">
        <f t="shared" si="33"/>
        <v>1202607.8301504948</v>
      </c>
      <c r="AG31" s="83">
        <f t="shared" si="34"/>
        <v>1269870.6593075027</v>
      </c>
      <c r="AH31" s="83">
        <f t="shared" si="35"/>
        <v>12872.566575412951</v>
      </c>
      <c r="AI31" s="59"/>
      <c r="AJ31" s="66">
        <f t="shared" si="36"/>
        <v>1.0167362122136532</v>
      </c>
      <c r="AK31" s="66">
        <f t="shared" si="37"/>
        <v>1.0136911567381781</v>
      </c>
      <c r="AL31" s="67">
        <f t="shared" si="38"/>
        <v>0.99700506833641211</v>
      </c>
      <c r="AM31" s="65">
        <f t="shared" si="39"/>
        <v>53.51803664834204</v>
      </c>
      <c r="AN31" s="65">
        <f t="shared" si="40"/>
        <v>35.493585091580279</v>
      </c>
      <c r="AO31" s="68">
        <f t="shared" si="41"/>
        <v>35.08779106337645</v>
      </c>
      <c r="AP31" s="59"/>
      <c r="AQ31" s="84">
        <v>27.93</v>
      </c>
      <c r="AR31" s="84">
        <v>27.93</v>
      </c>
    </row>
    <row r="32" spans="1:44" x14ac:dyDescent="0.25">
      <c r="A32" s="56" t="s">
        <v>80</v>
      </c>
      <c r="B32" s="74">
        <v>22031</v>
      </c>
      <c r="C32" s="74">
        <v>123.50046198999999</v>
      </c>
      <c r="D32" s="74">
        <v>171.7</v>
      </c>
      <c r="E32" s="74">
        <v>23906.19</v>
      </c>
      <c r="F32" s="75">
        <v>27922.719603999998</v>
      </c>
      <c r="G32" s="69">
        <f t="shared" si="21"/>
        <v>12.348285610965194</v>
      </c>
      <c r="H32" s="70">
        <f t="shared" si="22"/>
        <v>10.572052657353327</v>
      </c>
      <c r="I32" s="59"/>
      <c r="J32" s="74">
        <v>24839</v>
      </c>
      <c r="K32" s="78">
        <v>243.37787120999798</v>
      </c>
      <c r="L32" s="78">
        <v>235.09</v>
      </c>
      <c r="M32" s="78">
        <v>42637.7255</v>
      </c>
      <c r="N32" s="60">
        <v>45368.255916000002</v>
      </c>
      <c r="O32" s="57">
        <f t="shared" si="23"/>
        <v>11.221702508732506</v>
      </c>
      <c r="P32" s="58">
        <f t="shared" si="24"/>
        <v>10.546313971070175</v>
      </c>
      <c r="Q32" s="61"/>
      <c r="R32" s="62">
        <f t="shared" si="25"/>
        <v>12.745676546684217</v>
      </c>
      <c r="S32" s="62">
        <f t="shared" si="26"/>
        <v>97.066365006557334</v>
      </c>
      <c r="T32" s="62">
        <f t="shared" si="27"/>
        <v>36.919044845661048</v>
      </c>
      <c r="U32" s="62">
        <f t="shared" si="28"/>
        <v>78.354332078846539</v>
      </c>
      <c r="V32" s="62">
        <f t="shared" si="29"/>
        <v>62.477926790128592</v>
      </c>
      <c r="W32" s="62"/>
      <c r="X32" s="63">
        <f t="shared" si="7"/>
        <v>-1.1265831022326882</v>
      </c>
      <c r="Y32" s="64">
        <f t="shared" si="8"/>
        <v>-2.5738686283151679E-2</v>
      </c>
      <c r="Z32" s="80">
        <f t="shared" si="42"/>
        <v>-25.738686283151679</v>
      </c>
      <c r="AA32" s="81"/>
      <c r="AB32" s="82">
        <f t="shared" si="30"/>
        <v>1085115.9729472108</v>
      </c>
      <c r="AC32" s="83">
        <f t="shared" si="31"/>
        <v>1267428.6053288546</v>
      </c>
      <c r="AD32" s="83">
        <f t="shared" si="32"/>
        <v>13399.32195497254</v>
      </c>
      <c r="AE32" s="81"/>
      <c r="AF32" s="82">
        <f t="shared" si="33"/>
        <v>1716563.6901646603</v>
      </c>
      <c r="AG32" s="83">
        <f t="shared" si="34"/>
        <v>1826492.85059785</v>
      </c>
      <c r="AH32" s="83">
        <f t="shared" si="35"/>
        <v>19262.767068319899</v>
      </c>
      <c r="AI32" s="59"/>
      <c r="AJ32" s="66">
        <f t="shared" si="36"/>
        <v>1.0572052657353328</v>
      </c>
      <c r="AK32" s="66">
        <f t="shared" si="37"/>
        <v>1.0546313971070178</v>
      </c>
      <c r="AL32" s="67">
        <f t="shared" si="38"/>
        <v>0.99756540313245157</v>
      </c>
      <c r="AM32" s="65">
        <f t="shared" si="39"/>
        <v>58.191726318654837</v>
      </c>
      <c r="AN32" s="65">
        <f t="shared" si="40"/>
        <v>44.110117360333462</v>
      </c>
      <c r="AO32" s="68">
        <f t="shared" si="41"/>
        <v>43.759267320025941</v>
      </c>
      <c r="AP32" s="59"/>
      <c r="AQ32" s="84">
        <v>25.56</v>
      </c>
      <c r="AR32" s="84">
        <v>28.26</v>
      </c>
    </row>
    <row r="33" spans="1:44" x14ac:dyDescent="0.25">
      <c r="A33" s="56" t="s">
        <v>52</v>
      </c>
      <c r="B33" s="74">
        <v>17252</v>
      </c>
      <c r="C33" s="74">
        <v>67.952184459999799</v>
      </c>
      <c r="D33" s="74">
        <v>102.7</v>
      </c>
      <c r="E33" s="74">
        <v>16350.335999999999</v>
      </c>
      <c r="F33" s="75">
        <v>19005.626463999997</v>
      </c>
      <c r="G33" s="69">
        <f t="shared" si="21"/>
        <v>10.437227984794918</v>
      </c>
      <c r="H33" s="70">
        <f t="shared" si="22"/>
        <v>8.9790349601600923</v>
      </c>
      <c r="I33" s="59"/>
      <c r="J33" s="74">
        <v>18551</v>
      </c>
      <c r="K33" s="78">
        <v>121.56903943</v>
      </c>
      <c r="L33" s="78">
        <v>129.191</v>
      </c>
      <c r="M33" s="78">
        <v>26682.6289</v>
      </c>
      <c r="N33" s="60">
        <v>27883.218322000001</v>
      </c>
      <c r="O33" s="57">
        <f t="shared" si="23"/>
        <v>9.3978760627293365</v>
      </c>
      <c r="P33" s="58">
        <f t="shared" si="24"/>
        <v>8.9932244023692594</v>
      </c>
      <c r="Q33" s="61"/>
      <c r="R33" s="62">
        <f t="shared" si="25"/>
        <v>7.5295617899373983</v>
      </c>
      <c r="S33" s="62">
        <f t="shared" si="26"/>
        <v>78.903798893414361</v>
      </c>
      <c r="T33" s="62">
        <f t="shared" si="27"/>
        <v>25.794547224926973</v>
      </c>
      <c r="U33" s="62">
        <f t="shared" si="28"/>
        <v>63.193153339478783</v>
      </c>
      <c r="V33" s="62">
        <f t="shared" si="29"/>
        <v>46.710335356825652</v>
      </c>
      <c r="W33" s="62"/>
      <c r="X33" s="63">
        <f t="shared" si="7"/>
        <v>-1.0393519220655811</v>
      </c>
      <c r="Y33" s="64">
        <f t="shared" si="8"/>
        <v>1.4189442209167069E-2</v>
      </c>
      <c r="Z33" s="80">
        <f t="shared" si="42"/>
        <v>14.189442209167069</v>
      </c>
      <c r="AA33" s="81"/>
      <c r="AB33" s="82">
        <f t="shared" si="30"/>
        <v>947735.68281938322</v>
      </c>
      <c r="AC33" s="83">
        <f t="shared" si="31"/>
        <v>1101647.7199165311</v>
      </c>
      <c r="AD33" s="83">
        <f t="shared" si="32"/>
        <v>9891.7333909111876</v>
      </c>
      <c r="AE33" s="81"/>
      <c r="AF33" s="82">
        <f t="shared" si="33"/>
        <v>1438339.1137944045</v>
      </c>
      <c r="AG33" s="83">
        <f t="shared" si="34"/>
        <v>1503057.4266616355</v>
      </c>
      <c r="AH33" s="83">
        <f t="shared" si="35"/>
        <v>13517.332727615762</v>
      </c>
      <c r="AI33" s="59"/>
      <c r="AJ33" s="66">
        <f t="shared" si="36"/>
        <v>0.89790349601600938</v>
      </c>
      <c r="AK33" s="66">
        <f t="shared" si="37"/>
        <v>0.89932244023692576</v>
      </c>
      <c r="AL33" s="67">
        <f t="shared" si="38"/>
        <v>1.0015802858850782</v>
      </c>
      <c r="AM33" s="65">
        <f t="shared" si="39"/>
        <v>51.765849895568316</v>
      </c>
      <c r="AN33" s="65">
        <f t="shared" si="40"/>
        <v>36.437211232599672</v>
      </c>
      <c r="AO33" s="68">
        <f t="shared" si="41"/>
        <v>36.652821031709976</v>
      </c>
      <c r="AP33" s="59"/>
      <c r="AQ33" s="84">
        <v>21.32</v>
      </c>
      <c r="AR33" s="84">
        <v>23.32</v>
      </c>
    </row>
    <row r="34" spans="1:44" x14ac:dyDescent="0.25">
      <c r="A34" s="56" t="s">
        <v>13</v>
      </c>
      <c r="B34" s="74">
        <v>13722</v>
      </c>
      <c r="C34" s="74">
        <v>155.72396162999902</v>
      </c>
      <c r="D34" s="74">
        <v>187.9</v>
      </c>
      <c r="E34" s="74">
        <v>29417.3498</v>
      </c>
      <c r="F34" s="75">
        <v>34707.060807999995</v>
      </c>
      <c r="G34" s="69">
        <f t="shared" si="21"/>
        <v>11.680996553605215</v>
      </c>
      <c r="H34" s="70">
        <f t="shared" si="22"/>
        <v>9.9006932200606723</v>
      </c>
      <c r="I34" s="59"/>
      <c r="J34" s="74">
        <v>14365</v>
      </c>
      <c r="K34" s="78">
        <v>328.15900342999998</v>
      </c>
      <c r="L34" s="78">
        <v>229.72499999999999</v>
      </c>
      <c r="M34" s="78">
        <v>41851.7215</v>
      </c>
      <c r="N34" s="60">
        <v>56020.805023000001</v>
      </c>
      <c r="O34" s="57">
        <f t="shared" si="23"/>
        <v>13.33001328105464</v>
      </c>
      <c r="P34" s="58">
        <f t="shared" si="24"/>
        <v>9.9585145768782528</v>
      </c>
      <c r="Q34" s="61"/>
      <c r="R34" s="62">
        <f t="shared" si="25"/>
        <v>4.6859058446290636</v>
      </c>
      <c r="S34" s="62">
        <f t="shared" si="26"/>
        <v>110.7312195214424</v>
      </c>
      <c r="T34" s="62">
        <f t="shared" si="27"/>
        <v>22.259180415114415</v>
      </c>
      <c r="U34" s="62">
        <f t="shared" si="28"/>
        <v>42.268837215240914</v>
      </c>
      <c r="V34" s="62">
        <f t="shared" si="29"/>
        <v>61.410398111519648</v>
      </c>
      <c r="W34" s="62"/>
      <c r="X34" s="63">
        <f t="shared" si="7"/>
        <v>1.6490167274494247</v>
      </c>
      <c r="Y34" s="64">
        <f t="shared" si="8"/>
        <v>5.7821356817580494E-2</v>
      </c>
      <c r="Z34" s="80">
        <f t="shared" si="42"/>
        <v>57.821356817580494</v>
      </c>
      <c r="AA34" s="81"/>
      <c r="AB34" s="82">
        <f t="shared" si="30"/>
        <v>2143809.1969100712</v>
      </c>
      <c r="AC34" s="83">
        <f t="shared" si="31"/>
        <v>2529300.4524121843</v>
      </c>
      <c r="AD34" s="83">
        <f t="shared" si="32"/>
        <v>25041.827840693706</v>
      </c>
      <c r="AE34" s="81"/>
      <c r="AF34" s="82">
        <f t="shared" si="33"/>
        <v>2913450.8527671425</v>
      </c>
      <c r="AG34" s="83">
        <f t="shared" si="34"/>
        <v>3899812.3928297944</v>
      </c>
      <c r="AH34" s="83">
        <f t="shared" si="35"/>
        <v>38836.33856108597</v>
      </c>
      <c r="AI34" s="59"/>
      <c r="AJ34" s="66">
        <f t="shared" si="36"/>
        <v>0.99006932200606734</v>
      </c>
      <c r="AK34" s="66">
        <f t="shared" si="37"/>
        <v>0.99585145768782535</v>
      </c>
      <c r="AL34" s="67">
        <f t="shared" si="38"/>
        <v>1.0058401321536177</v>
      </c>
      <c r="AM34" s="65">
        <f t="shared" si="39"/>
        <v>35.900660234426461</v>
      </c>
      <c r="AN34" s="65">
        <f t="shared" si="40"/>
        <v>54.18541475017561</v>
      </c>
      <c r="AO34" s="68">
        <f t="shared" si="41"/>
        <v>55.085877948476977</v>
      </c>
      <c r="AP34" s="59"/>
      <c r="AQ34" s="84">
        <v>18.3</v>
      </c>
      <c r="AR34" s="84">
        <v>22.99</v>
      </c>
    </row>
    <row r="35" spans="1:44" x14ac:dyDescent="0.25">
      <c r="A35" s="56" t="s">
        <v>11</v>
      </c>
      <c r="B35" s="74">
        <v>10259</v>
      </c>
      <c r="C35" s="74">
        <v>118.855914</v>
      </c>
      <c r="D35" s="74">
        <v>94.5</v>
      </c>
      <c r="E35" s="74">
        <v>15625.76</v>
      </c>
      <c r="F35" s="75">
        <v>17994.882548000001</v>
      </c>
      <c r="G35" s="69">
        <f t="shared" si="21"/>
        <v>13.654114359877534</v>
      </c>
      <c r="H35" s="70">
        <f t="shared" si="22"/>
        <v>11.856477164043115</v>
      </c>
      <c r="I35" s="59"/>
      <c r="J35" s="74">
        <v>10443</v>
      </c>
      <c r="K35" s="78">
        <v>193.71046338000102</v>
      </c>
      <c r="L35" s="78">
        <v>109.31699999999999</v>
      </c>
      <c r="M35" s="78">
        <v>20551.96</v>
      </c>
      <c r="N35" s="60">
        <v>25207.439214999999</v>
      </c>
      <c r="O35" s="57">
        <f t="shared" si="23"/>
        <v>14.744455681112703</v>
      </c>
      <c r="P35" s="58">
        <f t="shared" si="24"/>
        <v>12.021350554310997</v>
      </c>
      <c r="Q35" s="61"/>
      <c r="R35" s="62">
        <f t="shared" si="25"/>
        <v>1.7935471293498391</v>
      </c>
      <c r="S35" s="62">
        <f t="shared" si="26"/>
        <v>62.979238357462819</v>
      </c>
      <c r="T35" s="62">
        <f t="shared" si="27"/>
        <v>15.67936507936507</v>
      </c>
      <c r="U35" s="62">
        <f t="shared" si="28"/>
        <v>31.52614656823091</v>
      </c>
      <c r="V35" s="62">
        <f t="shared" si="29"/>
        <v>40.081154449110976</v>
      </c>
      <c r="W35" s="62"/>
      <c r="X35" s="63">
        <f t="shared" si="7"/>
        <v>1.0903413212351687</v>
      </c>
      <c r="Y35" s="64">
        <f t="shared" si="8"/>
        <v>0.16487339026788206</v>
      </c>
      <c r="Z35" s="80">
        <f t="shared" si="42"/>
        <v>164.87339026788206</v>
      </c>
      <c r="AA35" s="81"/>
      <c r="AB35" s="82">
        <f t="shared" si="30"/>
        <v>1523127.0104298664</v>
      </c>
      <c r="AC35" s="83">
        <f t="shared" si="31"/>
        <v>1754058.1487474414</v>
      </c>
      <c r="AD35" s="83">
        <f t="shared" si="32"/>
        <v>20796.950385027776</v>
      </c>
      <c r="AE35" s="81"/>
      <c r="AF35" s="82">
        <f t="shared" si="33"/>
        <v>1968013.0230776598</v>
      </c>
      <c r="AG35" s="83">
        <f t="shared" si="34"/>
        <v>2413812.0477832039</v>
      </c>
      <c r="AH35" s="83">
        <f t="shared" si="35"/>
        <v>29017.280798621181</v>
      </c>
      <c r="AI35" s="59"/>
      <c r="AJ35" s="66">
        <f t="shared" si="36"/>
        <v>1.1856477164043113</v>
      </c>
      <c r="AK35" s="66">
        <f t="shared" si="37"/>
        <v>1.2021350554310997</v>
      </c>
      <c r="AL35" s="67">
        <f t="shared" si="38"/>
        <v>1.0139057654298775</v>
      </c>
      <c r="AM35" s="65">
        <f t="shared" si="39"/>
        <v>29.208727151535115</v>
      </c>
      <c r="AN35" s="65">
        <f t="shared" si="40"/>
        <v>37.613000430281488</v>
      </c>
      <c r="AO35" s="68">
        <f t="shared" si="41"/>
        <v>39.52661453436663</v>
      </c>
      <c r="AP35" s="59"/>
      <c r="AQ35" s="84">
        <v>30</v>
      </c>
      <c r="AR35" s="84">
        <v>30.3</v>
      </c>
    </row>
    <row r="36" spans="1:44" x14ac:dyDescent="0.25">
      <c r="A36" s="56" t="s">
        <v>79</v>
      </c>
      <c r="B36" s="74">
        <v>2612</v>
      </c>
      <c r="C36" s="74">
        <v>7.1698600500000094</v>
      </c>
      <c r="D36" s="74">
        <v>6.1</v>
      </c>
      <c r="E36" s="74">
        <v>1681.86</v>
      </c>
      <c r="F36" s="75">
        <v>1968.985169</v>
      </c>
      <c r="G36" s="69">
        <f t="shared" si="21"/>
        <v>7.8899908731999151</v>
      </c>
      <c r="H36" s="70">
        <f t="shared" si="22"/>
        <v>6.7394413421302968</v>
      </c>
      <c r="I36" s="59"/>
      <c r="J36" s="74">
        <v>2920</v>
      </c>
      <c r="K36" s="78">
        <v>12.822830920000051</v>
      </c>
      <c r="L36" s="78">
        <v>7.4610000000000003</v>
      </c>
      <c r="M36" s="78">
        <v>2941.87</v>
      </c>
      <c r="N36" s="60">
        <v>2935.2413649999999</v>
      </c>
      <c r="O36" s="57">
        <f t="shared" si="23"/>
        <v>6.8948767008739509</v>
      </c>
      <c r="P36" s="58">
        <f t="shared" si="24"/>
        <v>6.9104473525978838</v>
      </c>
      <c r="Q36" s="61"/>
      <c r="R36" s="62">
        <f t="shared" si="25"/>
        <v>11.791730474732006</v>
      </c>
      <c r="S36" s="62">
        <f t="shared" si="26"/>
        <v>78.843531541456429</v>
      </c>
      <c r="T36" s="62">
        <f t="shared" si="27"/>
        <v>22.311475409836078</v>
      </c>
      <c r="U36" s="62">
        <f t="shared" si="28"/>
        <v>74.917650696252963</v>
      </c>
      <c r="V36" s="62">
        <f t="shared" si="29"/>
        <v>49.073817884100066</v>
      </c>
      <c r="W36" s="62"/>
      <c r="X36" s="63">
        <f t="shared" si="7"/>
        <v>-0.99511417232596422</v>
      </c>
      <c r="Y36" s="64">
        <f t="shared" si="8"/>
        <v>0.17100601046758701</v>
      </c>
      <c r="Z36" s="80">
        <f t="shared" si="42"/>
        <v>171.006010467587</v>
      </c>
      <c r="AA36" s="81"/>
      <c r="AB36" s="82">
        <f t="shared" si="30"/>
        <v>643897.39663093421</v>
      </c>
      <c r="AC36" s="83">
        <f t="shared" si="31"/>
        <v>753822.8058958652</v>
      </c>
      <c r="AD36" s="83">
        <f t="shared" si="32"/>
        <v>5080.3445826952557</v>
      </c>
      <c r="AE36" s="81"/>
      <c r="AF36" s="82">
        <f t="shared" si="33"/>
        <v>1007489.7260273972</v>
      </c>
      <c r="AG36" s="83">
        <f t="shared" si="34"/>
        <v>1005219.6455479452</v>
      </c>
      <c r="AH36" s="83">
        <f t="shared" si="35"/>
        <v>6946.5174383561816</v>
      </c>
      <c r="AI36" s="59"/>
      <c r="AJ36" s="66">
        <f t="shared" si="36"/>
        <v>0.67394413421302968</v>
      </c>
      <c r="AK36" s="66">
        <f t="shared" si="37"/>
        <v>0.69104473525978849</v>
      </c>
      <c r="AL36" s="67">
        <f t="shared" si="38"/>
        <v>1.0253739148078309</v>
      </c>
      <c r="AM36" s="65">
        <f t="shared" si="39"/>
        <v>56.467432746100222</v>
      </c>
      <c r="AN36" s="65">
        <f t="shared" si="40"/>
        <v>33.349593257968969</v>
      </c>
      <c r="AO36" s="68">
        <f t="shared" si="41"/>
        <v>36.733194476955589</v>
      </c>
      <c r="AP36" s="59"/>
      <c r="AQ36" s="84">
        <v>30.75</v>
      </c>
      <c r="AR36" s="84">
        <v>30.75</v>
      </c>
    </row>
    <row r="37" spans="1:44" x14ac:dyDescent="0.25">
      <c r="A37" s="56" t="s">
        <v>93</v>
      </c>
      <c r="B37" s="74">
        <v>12976.4</v>
      </c>
      <c r="C37" s="74">
        <v>24.333041828000002</v>
      </c>
      <c r="D37" s="74">
        <v>47.89</v>
      </c>
      <c r="E37" s="74">
        <v>7789.2142999999996</v>
      </c>
      <c r="F37" s="75">
        <v>9044.3303968</v>
      </c>
      <c r="G37" s="69">
        <f t="shared" si="21"/>
        <v>9.2721857489528823</v>
      </c>
      <c r="H37" s="70">
        <f t="shared" si="22"/>
        <v>7.9854492991049337</v>
      </c>
      <c r="I37" s="59"/>
      <c r="J37" s="74">
        <v>14292</v>
      </c>
      <c r="K37" s="78">
        <v>42.738545100000074</v>
      </c>
      <c r="L37" s="78">
        <v>67.287000000000006</v>
      </c>
      <c r="M37" s="78">
        <v>12689.0165</v>
      </c>
      <c r="N37" s="60">
        <v>13467.656407</v>
      </c>
      <c r="O37" s="57">
        <f t="shared" si="23"/>
        <v>8.6709277350218645</v>
      </c>
      <c r="P37" s="58">
        <f t="shared" si="24"/>
        <v>8.1696133146679308</v>
      </c>
      <c r="Q37" s="61"/>
      <c r="R37" s="62">
        <f t="shared" si="25"/>
        <v>10.138405104651524</v>
      </c>
      <c r="S37" s="62">
        <f t="shared" si="26"/>
        <v>75.639960684327107</v>
      </c>
      <c r="T37" s="62">
        <f t="shared" si="27"/>
        <v>40.503236583837968</v>
      </c>
      <c r="U37" s="62">
        <f t="shared" si="28"/>
        <v>62.904960773771499</v>
      </c>
      <c r="V37" s="62">
        <f t="shared" si="29"/>
        <v>48.907169642597644</v>
      </c>
      <c r="W37" s="62"/>
      <c r="X37" s="63">
        <f t="shared" si="7"/>
        <v>-0.60125801393101774</v>
      </c>
      <c r="Y37" s="64">
        <f t="shared" si="8"/>
        <v>0.18416401556299711</v>
      </c>
      <c r="Z37" s="80">
        <f t="shared" si="42"/>
        <v>184.16401556299712</v>
      </c>
      <c r="AA37" s="81"/>
      <c r="AB37" s="82">
        <f t="shared" si="30"/>
        <v>600260.03359945747</v>
      </c>
      <c r="AC37" s="83">
        <f t="shared" si="31"/>
        <v>696983.01507351804</v>
      </c>
      <c r="AD37" s="83">
        <f t="shared" si="32"/>
        <v>5565.7225292068688</v>
      </c>
      <c r="AE37" s="81"/>
      <c r="AF37" s="82">
        <f t="shared" si="33"/>
        <v>887840.50517772185</v>
      </c>
      <c r="AG37" s="83">
        <f t="shared" si="34"/>
        <v>942321.32710607338</v>
      </c>
      <c r="AH37" s="83">
        <f t="shared" si="35"/>
        <v>7698.400860621331</v>
      </c>
      <c r="AI37" s="59"/>
      <c r="AJ37" s="66">
        <f t="shared" si="36"/>
        <v>0.79854492991049353</v>
      </c>
      <c r="AK37" s="66">
        <f t="shared" si="37"/>
        <v>0.81696133146679295</v>
      </c>
      <c r="AL37" s="67">
        <f t="shared" si="38"/>
        <v>1.0230624487946642</v>
      </c>
      <c r="AM37" s="65">
        <f t="shared" si="39"/>
        <v>47.909315210241296</v>
      </c>
      <c r="AN37" s="65">
        <f t="shared" si="40"/>
        <v>35.200041712160946</v>
      </c>
      <c r="AO37" s="68">
        <f t="shared" si="41"/>
        <v>38.318085751184135</v>
      </c>
      <c r="AP37" s="59"/>
      <c r="AQ37" s="84">
        <v>22.06</v>
      </c>
      <c r="AR37" s="84">
        <v>22.82</v>
      </c>
    </row>
    <row r="38" spans="1:44" x14ac:dyDescent="0.25">
      <c r="A38" s="56" t="s">
        <v>76</v>
      </c>
      <c r="B38" s="74">
        <v>12177.25</v>
      </c>
      <c r="C38" s="74">
        <v>48.333623204999995</v>
      </c>
      <c r="D38" s="74">
        <v>92.924999999999997</v>
      </c>
      <c r="E38" s="74">
        <v>12340.827499999999</v>
      </c>
      <c r="F38" s="75">
        <v>14493.695046499997</v>
      </c>
      <c r="G38" s="69">
        <f t="shared" si="21"/>
        <v>11.446446618348729</v>
      </c>
      <c r="H38" s="70">
        <f t="shared" si="22"/>
        <v>9.7462119046800133</v>
      </c>
      <c r="I38" s="59"/>
      <c r="J38" s="74">
        <v>13829</v>
      </c>
      <c r="K38" s="78">
        <v>101.45370918000002</v>
      </c>
      <c r="L38" s="78">
        <v>128.74600000000001</v>
      </c>
      <c r="M38" s="78">
        <v>21929.352999999999</v>
      </c>
      <c r="N38" s="60">
        <v>23167.6227</v>
      </c>
      <c r="O38" s="57">
        <f t="shared" si="23"/>
        <v>10.497332464847458</v>
      </c>
      <c r="P38" s="58">
        <f t="shared" si="24"/>
        <v>9.9362680479080829</v>
      </c>
      <c r="Q38" s="61"/>
      <c r="R38" s="62">
        <f t="shared" si="25"/>
        <v>13.564228376686033</v>
      </c>
      <c r="S38" s="62">
        <f t="shared" si="26"/>
        <v>109.90296702918162</v>
      </c>
      <c r="T38" s="62">
        <f t="shared" si="27"/>
        <v>38.548291633037415</v>
      </c>
      <c r="U38" s="62">
        <f t="shared" si="28"/>
        <v>77.697589566015736</v>
      </c>
      <c r="V38" s="62">
        <f t="shared" si="29"/>
        <v>59.84621330634814</v>
      </c>
      <c r="W38" s="62"/>
      <c r="X38" s="63">
        <f t="shared" si="7"/>
        <v>-0.94911415350127015</v>
      </c>
      <c r="Y38" s="64">
        <f t="shared" si="8"/>
        <v>0.19005614322806963</v>
      </c>
      <c r="Z38" s="80">
        <f t="shared" si="42"/>
        <v>190.05614322806963</v>
      </c>
      <c r="AA38" s="81"/>
      <c r="AB38" s="82">
        <f t="shared" si="30"/>
        <v>1013433.041121764</v>
      </c>
      <c r="AC38" s="83">
        <f t="shared" si="31"/>
        <v>1190227.2718799398</v>
      </c>
      <c r="AD38" s="83">
        <f t="shared" si="32"/>
        <v>11600.207206471083</v>
      </c>
      <c r="AE38" s="81"/>
      <c r="AF38" s="82">
        <f t="shared" si="33"/>
        <v>1585751.1750668883</v>
      </c>
      <c r="AG38" s="83">
        <f t="shared" si="34"/>
        <v>1675292.6965073396</v>
      </c>
      <c r="AH38" s="83">
        <f t="shared" si="35"/>
        <v>16646.157291199652</v>
      </c>
      <c r="AI38" s="59"/>
      <c r="AJ38" s="66">
        <f t="shared" si="36"/>
        <v>0.97462119046800122</v>
      </c>
      <c r="AK38" s="66">
        <f t="shared" si="37"/>
        <v>0.99362680479080834</v>
      </c>
      <c r="AL38" s="67">
        <f t="shared" si="38"/>
        <v>1.0195005141573834</v>
      </c>
      <c r="AM38" s="65">
        <f t="shared" si="39"/>
        <v>56.473206489461624</v>
      </c>
      <c r="AN38" s="65">
        <f t="shared" si="40"/>
        <v>40.754016992170641</v>
      </c>
      <c r="AO38" s="68">
        <f t="shared" si="41"/>
        <v>43.498792693235053</v>
      </c>
      <c r="AP38" s="59"/>
      <c r="AQ38" s="84">
        <v>22.32</v>
      </c>
      <c r="AR38" s="84">
        <v>24.32</v>
      </c>
    </row>
    <row r="39" spans="1:44" x14ac:dyDescent="0.25">
      <c r="A39" s="56" t="s">
        <v>83</v>
      </c>
      <c r="B39" s="74">
        <v>25403.200000000001</v>
      </c>
      <c r="C39" s="74">
        <v>89.259862043999505</v>
      </c>
      <c r="D39" s="74">
        <v>153.75</v>
      </c>
      <c r="E39" s="74">
        <v>21591.480200000002</v>
      </c>
      <c r="F39" s="75">
        <v>24127.853998399998</v>
      </c>
      <c r="G39" s="69">
        <f t="shared" si="21"/>
        <v>11.25489590306085</v>
      </c>
      <c r="H39" s="70">
        <f t="shared" si="22"/>
        <v>10.071756156188377</v>
      </c>
      <c r="I39" s="59"/>
      <c r="J39" s="74">
        <v>28016</v>
      </c>
      <c r="K39" s="78">
        <v>166.94668751999995</v>
      </c>
      <c r="L39" s="78">
        <v>215.614</v>
      </c>
      <c r="M39" s="78">
        <v>37075.599399999999</v>
      </c>
      <c r="N39" s="60">
        <v>37220.916449999997</v>
      </c>
      <c r="O39" s="57">
        <f t="shared" si="23"/>
        <v>10.31839521709796</v>
      </c>
      <c r="P39" s="58">
        <f t="shared" si="24"/>
        <v>10.278110374684234</v>
      </c>
      <c r="Q39" s="61"/>
      <c r="R39" s="62">
        <f t="shared" si="25"/>
        <v>10.28531838508534</v>
      </c>
      <c r="S39" s="62">
        <f t="shared" si="26"/>
        <v>87.034444930808576</v>
      </c>
      <c r="T39" s="62">
        <f t="shared" si="27"/>
        <v>40.23674796747968</v>
      </c>
      <c r="U39" s="62">
        <f t="shared" si="28"/>
        <v>71.714023571204706</v>
      </c>
      <c r="V39" s="62">
        <f t="shared" si="29"/>
        <v>54.2653418429515</v>
      </c>
      <c r="W39" s="62"/>
      <c r="X39" s="63">
        <f t="shared" ref="X39:X70" si="43">(O39-G39)</f>
        <v>-0.9365006859628906</v>
      </c>
      <c r="Y39" s="64">
        <f t="shared" ref="Y39:Y70" si="44">(P39-H39)</f>
        <v>0.20635421849585711</v>
      </c>
      <c r="Z39" s="80">
        <f t="shared" si="42"/>
        <v>206.35421849585711</v>
      </c>
      <c r="AA39" s="81"/>
      <c r="AB39" s="82">
        <f t="shared" si="30"/>
        <v>849951.1951250236</v>
      </c>
      <c r="AC39" s="83">
        <f t="shared" si="31"/>
        <v>949795.85242804047</v>
      </c>
      <c r="AD39" s="83">
        <f t="shared" si="32"/>
        <v>9566.1122238143016</v>
      </c>
      <c r="AE39" s="81"/>
      <c r="AF39" s="82">
        <f t="shared" si="33"/>
        <v>1323372.3372358652</v>
      </c>
      <c r="AG39" s="83">
        <f t="shared" si="34"/>
        <v>1328559.2679183325</v>
      </c>
      <c r="AH39" s="83">
        <f t="shared" si="35"/>
        <v>13655.078794974299</v>
      </c>
      <c r="AI39" s="59"/>
      <c r="AJ39" s="66">
        <f t="shared" si="36"/>
        <v>1.0071756156188374</v>
      </c>
      <c r="AK39" s="66">
        <f t="shared" si="37"/>
        <v>1.0278110374684231</v>
      </c>
      <c r="AL39" s="67">
        <f t="shared" si="38"/>
        <v>1.0204884049311567</v>
      </c>
      <c r="AM39" s="65">
        <f t="shared" si="39"/>
        <v>55.699803097659469</v>
      </c>
      <c r="AN39" s="65">
        <f t="shared" si="40"/>
        <v>39.878402766450101</v>
      </c>
      <c r="AO39" s="68">
        <f t="shared" si="41"/>
        <v>42.744288123452527</v>
      </c>
      <c r="AP39" s="59"/>
      <c r="AQ39" s="84">
        <v>22.85</v>
      </c>
      <c r="AR39" s="84">
        <v>24.6</v>
      </c>
    </row>
    <row r="40" spans="1:44" x14ac:dyDescent="0.25">
      <c r="A40" s="56" t="s">
        <v>66</v>
      </c>
      <c r="B40" s="74">
        <v>14408</v>
      </c>
      <c r="C40" s="74">
        <v>38.810658192222334</v>
      </c>
      <c r="D40" s="74">
        <v>83.49111111111111</v>
      </c>
      <c r="E40" s="74">
        <v>12623.045555555555</v>
      </c>
      <c r="F40" s="75">
        <v>14773.658660444444</v>
      </c>
      <c r="G40" s="69">
        <f t="shared" ref="G40:G71" si="45">(C40+D40)/E40*1000</f>
        <v>9.6887687495912562</v>
      </c>
      <c r="H40" s="70">
        <f t="shared" ref="H40:H71" si="46">(C40+D40)/F40*1000</f>
        <v>8.2783670662967772</v>
      </c>
      <c r="I40" s="59"/>
      <c r="J40" s="74">
        <v>16178</v>
      </c>
      <c r="K40" s="78">
        <v>69.059286459999797</v>
      </c>
      <c r="L40" s="78">
        <v>116.979</v>
      </c>
      <c r="M40" s="78">
        <v>19910.795399999999</v>
      </c>
      <c r="N40" s="60">
        <v>21845.163271000001</v>
      </c>
      <c r="O40" s="57">
        <f t="shared" ref="O40:O71" si="47">(K40+L40)/M40*1000</f>
        <v>9.3435888784231995</v>
      </c>
      <c r="P40" s="58">
        <f t="shared" ref="P40:P71" si="48">(K40+L40)/N40*1000</f>
        <v>8.5162232093257106</v>
      </c>
      <c r="Q40" s="61"/>
      <c r="R40" s="62">
        <f t="shared" ref="R40:R71" si="49">(J40-B40)/B40*100</f>
        <v>12.284841754580789</v>
      </c>
      <c r="S40" s="62">
        <f t="shared" ref="S40:S71" si="50">(K40-C40)/C40*100</f>
        <v>77.938972634685427</v>
      </c>
      <c r="T40" s="62">
        <f t="shared" ref="T40:T71" si="51">(L40-D40)/D40*100</f>
        <v>40.109525964174495</v>
      </c>
      <c r="U40" s="62">
        <f t="shared" ref="U40:U71" si="52">(M40-E40)/E40*100</f>
        <v>57.733688850049489</v>
      </c>
      <c r="V40" s="62">
        <f t="shared" ref="V40:V71" si="53">(N40-F40)/F40*100</f>
        <v>47.865628772709314</v>
      </c>
      <c r="W40" s="62"/>
      <c r="X40" s="63">
        <f t="shared" si="43"/>
        <v>-0.34517987116805671</v>
      </c>
      <c r="Y40" s="64">
        <f t="shared" si="44"/>
        <v>0.23785614302893343</v>
      </c>
      <c r="Z40" s="80">
        <f t="shared" si="42"/>
        <v>237.85614302893345</v>
      </c>
      <c r="AA40" s="81"/>
      <c r="AB40" s="82">
        <f t="shared" ref="AB40:AB71" si="54">E40*1000000/B40</f>
        <v>876113.65599358384</v>
      </c>
      <c r="AC40" s="83">
        <f t="shared" ref="AC40:AC71" si="55">F40*1000000/B40</f>
        <v>1025378.8631624406</v>
      </c>
      <c r="AD40" s="83">
        <f t="shared" ref="AD40:AD71" si="56">(C40+D40)*1000000/B40</f>
        <v>8488.4626112807782</v>
      </c>
      <c r="AE40" s="81"/>
      <c r="AF40" s="82">
        <f t="shared" ref="AF40:AF71" si="57">M40*1000000/J40</f>
        <v>1230732.8099888738</v>
      </c>
      <c r="AG40" s="83">
        <f t="shared" ref="AG40:AG71" si="58">N40*1000000/J40</f>
        <v>1350300.6101495859</v>
      </c>
      <c r="AH40" s="83">
        <f t="shared" ref="AH40:AH71" si="59">(K40+L40)*1000000/J40</f>
        <v>11499.461395722574</v>
      </c>
      <c r="AI40" s="59"/>
      <c r="AJ40" s="66">
        <f t="shared" ref="AJ40:AJ71" si="60">AD40/AC40*100</f>
        <v>0.82783670662967768</v>
      </c>
      <c r="AK40" s="66">
        <f t="shared" ref="AK40:AK71" si="61">AH40/AG40*100</f>
        <v>0.85162232093257129</v>
      </c>
      <c r="AL40" s="67">
        <f t="shared" ref="AL40:AL71" si="62">AK40/AJ40</f>
        <v>1.0287322537312105</v>
      </c>
      <c r="AM40" s="65">
        <f t="shared" ref="AM40:AM71" si="63">(AF40-AB40)/AB40*100</f>
        <v>40.476387004049499</v>
      </c>
      <c r="AN40" s="65">
        <f t="shared" ref="AN40:AN71" si="64">(AG40-AC40)/AC40*100</f>
        <v>31.687970043095291</v>
      </c>
      <c r="AO40" s="68">
        <f t="shared" ref="AO40:AO71" si="65">(AH40-AD40)/AD40*100</f>
        <v>35.471662211721544</v>
      </c>
      <c r="AP40" s="59"/>
      <c r="AQ40" s="84">
        <v>17.75</v>
      </c>
      <c r="AR40" s="84">
        <v>18</v>
      </c>
    </row>
    <row r="41" spans="1:44" x14ac:dyDescent="0.25">
      <c r="A41" s="56" t="s">
        <v>47</v>
      </c>
      <c r="B41" s="74">
        <v>16532</v>
      </c>
      <c r="C41" s="74">
        <v>46.397829770000008</v>
      </c>
      <c r="D41" s="74">
        <v>85.19</v>
      </c>
      <c r="E41" s="74">
        <v>13086.518</v>
      </c>
      <c r="F41" s="75">
        <v>14780.648153999999</v>
      </c>
      <c r="G41" s="69">
        <f t="shared" si="45"/>
        <v>10.055220935775276</v>
      </c>
      <c r="H41" s="70">
        <f t="shared" si="46"/>
        <v>8.9027103817764033</v>
      </c>
      <c r="I41" s="59"/>
      <c r="J41" s="74">
        <v>17888</v>
      </c>
      <c r="K41" s="78">
        <v>82.590110669999177</v>
      </c>
      <c r="L41" s="78">
        <v>108.747</v>
      </c>
      <c r="M41" s="78">
        <v>19764.786400000001</v>
      </c>
      <c r="N41" s="60">
        <v>20791.332009999998</v>
      </c>
      <c r="O41" s="57">
        <f t="shared" si="47"/>
        <v>9.6807072334462028</v>
      </c>
      <c r="P41" s="58">
        <f t="shared" si="48"/>
        <v>9.2027346096908005</v>
      </c>
      <c r="Q41" s="61"/>
      <c r="R41" s="62">
        <f t="shared" si="49"/>
        <v>8.2022743769658852</v>
      </c>
      <c r="S41" s="62">
        <f t="shared" si="50"/>
        <v>78.004253818355181</v>
      </c>
      <c r="T41" s="62">
        <f t="shared" si="51"/>
        <v>27.652306608756898</v>
      </c>
      <c r="U41" s="62">
        <f t="shared" si="52"/>
        <v>51.031667858478478</v>
      </c>
      <c r="V41" s="62">
        <f t="shared" si="53"/>
        <v>40.665901747842931</v>
      </c>
      <c r="W41" s="62"/>
      <c r="X41" s="63">
        <f t="shared" si="43"/>
        <v>-0.37451370232907344</v>
      </c>
      <c r="Y41" s="64">
        <f t="shared" si="44"/>
        <v>0.3000242279143972</v>
      </c>
      <c r="Z41" s="80">
        <f t="shared" si="42"/>
        <v>300.02422791439722</v>
      </c>
      <c r="AA41" s="81"/>
      <c r="AB41" s="82">
        <f t="shared" si="54"/>
        <v>791587.1037986934</v>
      </c>
      <c r="AC41" s="83">
        <f t="shared" si="55"/>
        <v>894062.91761432367</v>
      </c>
      <c r="AD41" s="83">
        <f t="shared" si="56"/>
        <v>7959.5832186063399</v>
      </c>
      <c r="AE41" s="81"/>
      <c r="AF41" s="82">
        <f t="shared" si="57"/>
        <v>1104918.7388193202</v>
      </c>
      <c r="AG41" s="83">
        <f t="shared" si="58"/>
        <v>1162306.1275715563</v>
      </c>
      <c r="AH41" s="83">
        <f t="shared" si="59"/>
        <v>10696.394827258449</v>
      </c>
      <c r="AI41" s="59"/>
      <c r="AJ41" s="66">
        <f t="shared" si="60"/>
        <v>0.89027103817764031</v>
      </c>
      <c r="AK41" s="66">
        <f t="shared" si="61"/>
        <v>0.9202734609690798</v>
      </c>
      <c r="AL41" s="67">
        <f t="shared" si="62"/>
        <v>1.0337003244010425</v>
      </c>
      <c r="AM41" s="65">
        <f t="shared" si="63"/>
        <v>39.582710925557151</v>
      </c>
      <c r="AN41" s="65">
        <f t="shared" si="64"/>
        <v>30.002721807655377</v>
      </c>
      <c r="AO41" s="68">
        <f t="shared" si="65"/>
        <v>34.383855705591877</v>
      </c>
      <c r="AP41" s="59"/>
      <c r="AQ41" s="84">
        <v>21.17</v>
      </c>
      <c r="AR41" s="84">
        <v>21.85</v>
      </c>
    </row>
    <row r="42" spans="1:44" x14ac:dyDescent="0.25">
      <c r="A42" s="56" t="s">
        <v>12</v>
      </c>
      <c r="B42" s="74">
        <v>11801</v>
      </c>
      <c r="C42" s="74">
        <v>89.007733059999993</v>
      </c>
      <c r="D42" s="74">
        <v>105.8</v>
      </c>
      <c r="E42" s="74">
        <v>16440.625499999998</v>
      </c>
      <c r="F42" s="75">
        <v>18380.505510000003</v>
      </c>
      <c r="G42" s="69">
        <f t="shared" si="45"/>
        <v>11.849167968700462</v>
      </c>
      <c r="H42" s="70">
        <f t="shared" si="46"/>
        <v>10.598605841064268</v>
      </c>
      <c r="I42" s="59"/>
      <c r="J42" s="74">
        <v>12697</v>
      </c>
      <c r="K42" s="78">
        <v>127.62708533999989</v>
      </c>
      <c r="L42" s="78">
        <v>126.553</v>
      </c>
      <c r="M42" s="78">
        <v>20265.88</v>
      </c>
      <c r="N42" s="60">
        <v>23249.42208</v>
      </c>
      <c r="O42" s="57">
        <f t="shared" si="47"/>
        <v>12.542267364654281</v>
      </c>
      <c r="P42" s="58">
        <f t="shared" si="48"/>
        <v>10.932748541679015</v>
      </c>
      <c r="Q42" s="61"/>
      <c r="R42" s="62">
        <f t="shared" si="49"/>
        <v>7.5925769002626904</v>
      </c>
      <c r="S42" s="62">
        <f t="shared" si="50"/>
        <v>43.388760675397329</v>
      </c>
      <c r="T42" s="62">
        <f t="shared" si="51"/>
        <v>19.615311909262761</v>
      </c>
      <c r="U42" s="62">
        <f t="shared" si="52"/>
        <v>23.26708615800538</v>
      </c>
      <c r="V42" s="62">
        <f t="shared" si="53"/>
        <v>26.489568349200411</v>
      </c>
      <c r="W42" s="62"/>
      <c r="X42" s="63">
        <f t="shared" si="43"/>
        <v>0.6930993959538192</v>
      </c>
      <c r="Y42" s="64">
        <f t="shared" si="44"/>
        <v>0.3341427006147466</v>
      </c>
      <c r="Z42" s="80">
        <f t="shared" si="42"/>
        <v>334.14270061474662</v>
      </c>
      <c r="AA42" s="81"/>
      <c r="AB42" s="82">
        <f t="shared" si="54"/>
        <v>1393155.2834505548</v>
      </c>
      <c r="AC42" s="83">
        <f t="shared" si="55"/>
        <v>1557537.9637318875</v>
      </c>
      <c r="AD42" s="83">
        <f t="shared" si="56"/>
        <v>16507.730960088127</v>
      </c>
      <c r="AE42" s="81"/>
      <c r="AF42" s="82">
        <f t="shared" si="57"/>
        <v>1596115.6178624872</v>
      </c>
      <c r="AG42" s="83">
        <f t="shared" si="58"/>
        <v>1831095.6981964244</v>
      </c>
      <c r="AH42" s="83">
        <f t="shared" si="59"/>
        <v>20018.908824131675</v>
      </c>
      <c r="AI42" s="59"/>
      <c r="AJ42" s="66">
        <f t="shared" si="60"/>
        <v>1.0598605841064268</v>
      </c>
      <c r="AK42" s="66">
        <f t="shared" si="61"/>
        <v>1.0932748541679014</v>
      </c>
      <c r="AL42" s="67">
        <f t="shared" si="62"/>
        <v>1.0315270428606855</v>
      </c>
      <c r="AM42" s="65">
        <f t="shared" si="63"/>
        <v>14.568392829063677</v>
      </c>
      <c r="AN42" s="65">
        <f t="shared" si="64"/>
        <v>17.563471378192791</v>
      </c>
      <c r="AO42" s="68">
        <f t="shared" si="65"/>
        <v>21.269899979184075</v>
      </c>
      <c r="AP42" s="59"/>
      <c r="AQ42" s="84">
        <v>25</v>
      </c>
      <c r="AR42" s="84">
        <v>24.6</v>
      </c>
    </row>
    <row r="43" spans="1:44" x14ac:dyDescent="0.25">
      <c r="A43" s="56" t="s">
        <v>70</v>
      </c>
      <c r="B43" s="74">
        <v>10877</v>
      </c>
      <c r="C43" s="74">
        <v>21.951482820000013</v>
      </c>
      <c r="D43" s="74">
        <v>64.2</v>
      </c>
      <c r="E43" s="74">
        <v>8581.6190000000006</v>
      </c>
      <c r="F43" s="75">
        <v>9825.1965799999998</v>
      </c>
      <c r="G43" s="69">
        <f t="shared" si="45"/>
        <v>10.039071044752745</v>
      </c>
      <c r="H43" s="70">
        <f t="shared" si="46"/>
        <v>8.7684233204421052</v>
      </c>
      <c r="I43" s="59"/>
      <c r="J43" s="74">
        <v>12040</v>
      </c>
      <c r="K43" s="78">
        <v>48.727378350000002</v>
      </c>
      <c r="L43" s="78">
        <v>89.805999999999997</v>
      </c>
      <c r="M43" s="78">
        <v>14308.842699999999</v>
      </c>
      <c r="N43" s="60">
        <v>15206.905579</v>
      </c>
      <c r="O43" s="57">
        <f t="shared" si="47"/>
        <v>9.6816619802522546</v>
      </c>
      <c r="P43" s="58">
        <f t="shared" si="48"/>
        <v>9.109899290839806</v>
      </c>
      <c r="Q43" s="61"/>
      <c r="R43" s="62">
        <f t="shared" si="49"/>
        <v>10.692286476050382</v>
      </c>
      <c r="S43" s="62">
        <f t="shared" si="50"/>
        <v>121.97761649889296</v>
      </c>
      <c r="T43" s="62">
        <f t="shared" si="51"/>
        <v>39.884735202492202</v>
      </c>
      <c r="U43" s="62">
        <f t="shared" si="52"/>
        <v>66.738265821402678</v>
      </c>
      <c r="V43" s="62">
        <f t="shared" si="53"/>
        <v>54.774568174594229</v>
      </c>
      <c r="W43" s="62"/>
      <c r="X43" s="63">
        <f t="shared" si="43"/>
        <v>-0.35740906450049081</v>
      </c>
      <c r="Y43" s="64">
        <f t="shared" si="44"/>
        <v>0.34147597039770083</v>
      </c>
      <c r="Z43" s="80">
        <f t="shared" si="42"/>
        <v>341.47597039770085</v>
      </c>
      <c r="AA43" s="81"/>
      <c r="AB43" s="82">
        <f t="shared" si="54"/>
        <v>788969.29300358566</v>
      </c>
      <c r="AC43" s="83">
        <f t="shared" si="55"/>
        <v>903300.2280040452</v>
      </c>
      <c r="AD43" s="83">
        <f t="shared" si="56"/>
        <v>7920.5187845913406</v>
      </c>
      <c r="AE43" s="81"/>
      <c r="AF43" s="82">
        <f t="shared" si="57"/>
        <v>1188442.0847176081</v>
      </c>
      <c r="AG43" s="83">
        <f t="shared" si="58"/>
        <v>1263032.0248338871</v>
      </c>
      <c r="AH43" s="83">
        <f t="shared" si="59"/>
        <v>11506.094547342193</v>
      </c>
      <c r="AI43" s="59"/>
      <c r="AJ43" s="66">
        <f t="shared" si="60"/>
        <v>0.87684233204421047</v>
      </c>
      <c r="AK43" s="66">
        <f t="shared" si="61"/>
        <v>0.91098992908398069</v>
      </c>
      <c r="AL43" s="67">
        <f t="shared" si="62"/>
        <v>1.03894382808841</v>
      </c>
      <c r="AM43" s="65">
        <f t="shared" si="63"/>
        <v>50.632235659418356</v>
      </c>
      <c r="AN43" s="65">
        <f t="shared" si="64"/>
        <v>39.82416761088551</v>
      </c>
      <c r="AO43" s="68">
        <f t="shared" si="65"/>
        <v>45.26945595692883</v>
      </c>
      <c r="AP43" s="59"/>
      <c r="AQ43" s="84">
        <v>16.559999999999999</v>
      </c>
      <c r="AR43" s="84">
        <v>20.350000000000001</v>
      </c>
    </row>
    <row r="44" spans="1:44" x14ac:dyDescent="0.25">
      <c r="A44" s="56" t="s">
        <v>65</v>
      </c>
      <c r="B44" s="74">
        <v>26618.875</v>
      </c>
      <c r="C44" s="74">
        <v>146.47998033527819</v>
      </c>
      <c r="D44" s="74">
        <v>196.08638888888885</v>
      </c>
      <c r="E44" s="74">
        <v>27219.434344444446</v>
      </c>
      <c r="F44" s="75">
        <v>31393.904076180555</v>
      </c>
      <c r="G44" s="69">
        <f t="shared" si="45"/>
        <v>12.585359595986082</v>
      </c>
      <c r="H44" s="70">
        <f t="shared" si="46"/>
        <v>10.911875388065603</v>
      </c>
      <c r="I44" s="59"/>
      <c r="J44" s="74">
        <v>30115</v>
      </c>
      <c r="K44" s="78">
        <v>259.95171477001003</v>
      </c>
      <c r="L44" s="78">
        <v>272.61900000000003</v>
      </c>
      <c r="M44" s="78">
        <v>42839.145700000001</v>
      </c>
      <c r="N44" s="60">
        <v>47281.727139000002</v>
      </c>
      <c r="O44" s="57">
        <f t="shared" si="47"/>
        <v>12.431870572293182</v>
      </c>
      <c r="P44" s="58">
        <f t="shared" si="48"/>
        <v>11.263774548766911</v>
      </c>
      <c r="Q44" s="61"/>
      <c r="R44" s="62">
        <f t="shared" si="49"/>
        <v>13.134007353804398</v>
      </c>
      <c r="S44" s="62">
        <f t="shared" si="50"/>
        <v>77.465694748870305</v>
      </c>
      <c r="T44" s="62">
        <f t="shared" si="51"/>
        <v>39.030047697230998</v>
      </c>
      <c r="U44" s="62">
        <f t="shared" si="52"/>
        <v>57.384408352863424</v>
      </c>
      <c r="V44" s="62">
        <f t="shared" si="53"/>
        <v>50.607987538810086</v>
      </c>
      <c r="W44" s="62"/>
      <c r="X44" s="63">
        <f t="shared" si="43"/>
        <v>-0.15348902369290052</v>
      </c>
      <c r="Y44" s="64">
        <f t="shared" si="44"/>
        <v>0.35189916070130778</v>
      </c>
      <c r="Z44" s="80">
        <f t="shared" si="42"/>
        <v>351.89916070130778</v>
      </c>
      <c r="AA44" s="81"/>
      <c r="AB44" s="82">
        <f t="shared" si="54"/>
        <v>1022561.4096931011</v>
      </c>
      <c r="AC44" s="83">
        <f t="shared" si="55"/>
        <v>1179385.0820585226</v>
      </c>
      <c r="AD44" s="83">
        <f t="shared" si="56"/>
        <v>12869.303049966125</v>
      </c>
      <c r="AE44" s="81"/>
      <c r="AF44" s="82">
        <f t="shared" si="57"/>
        <v>1422518.5356134817</v>
      </c>
      <c r="AG44" s="83">
        <f t="shared" si="58"/>
        <v>1570039.0881288394</v>
      </c>
      <c r="AH44" s="83">
        <f t="shared" si="59"/>
        <v>17684.566321434831</v>
      </c>
      <c r="AI44" s="59"/>
      <c r="AJ44" s="66">
        <f t="shared" si="60"/>
        <v>1.0911875388065604</v>
      </c>
      <c r="AK44" s="66">
        <f t="shared" si="61"/>
        <v>1.1263774548766912</v>
      </c>
      <c r="AL44" s="67">
        <f t="shared" si="62"/>
        <v>1.0322491916546428</v>
      </c>
      <c r="AM44" s="65">
        <f t="shared" si="63"/>
        <v>39.113262257805992</v>
      </c>
      <c r="AN44" s="65">
        <f t="shared" si="64"/>
        <v>33.123532933659064</v>
      </c>
      <c r="AO44" s="68">
        <f t="shared" si="65"/>
        <v>37.416659260979799</v>
      </c>
      <c r="AP44" s="59"/>
      <c r="AQ44" s="84">
        <v>27.75</v>
      </c>
      <c r="AR44" s="84">
        <v>27.75</v>
      </c>
    </row>
    <row r="45" spans="1:44" x14ac:dyDescent="0.25">
      <c r="A45" s="56" t="s">
        <v>84</v>
      </c>
      <c r="B45" s="74">
        <v>7692</v>
      </c>
      <c r="C45" s="74">
        <v>15.461029220000002</v>
      </c>
      <c r="D45" s="74">
        <v>26</v>
      </c>
      <c r="E45" s="74">
        <v>4269.9409999999998</v>
      </c>
      <c r="F45" s="75">
        <v>4715.7491979999995</v>
      </c>
      <c r="G45" s="69">
        <f t="shared" si="45"/>
        <v>9.7099770746246854</v>
      </c>
      <c r="H45" s="70">
        <f t="shared" si="46"/>
        <v>8.7920344104779939</v>
      </c>
      <c r="I45" s="59"/>
      <c r="J45" s="74">
        <v>7892</v>
      </c>
      <c r="K45" s="78">
        <v>23.208291679999999</v>
      </c>
      <c r="L45" s="78">
        <v>31.977</v>
      </c>
      <c r="M45" s="78">
        <v>5809.8540000000003</v>
      </c>
      <c r="N45" s="60">
        <v>5977.8360009999997</v>
      </c>
      <c r="O45" s="57">
        <f t="shared" si="47"/>
        <v>9.4985677230443297</v>
      </c>
      <c r="P45" s="58">
        <f t="shared" si="48"/>
        <v>9.2316503281067508</v>
      </c>
      <c r="Q45" s="61"/>
      <c r="R45" s="62">
        <f t="shared" si="49"/>
        <v>2.6001040041601664</v>
      </c>
      <c r="S45" s="62">
        <f t="shared" si="50"/>
        <v>50.108322995589006</v>
      </c>
      <c r="T45" s="62">
        <f t="shared" si="51"/>
        <v>22.988461538461539</v>
      </c>
      <c r="U45" s="62">
        <f t="shared" si="52"/>
        <v>36.064034608440735</v>
      </c>
      <c r="V45" s="62">
        <f t="shared" si="53"/>
        <v>26.763229977015417</v>
      </c>
      <c r="W45" s="62"/>
      <c r="X45" s="63">
        <f t="shared" si="43"/>
        <v>-0.21140935158035568</v>
      </c>
      <c r="Y45" s="64">
        <f t="shared" si="44"/>
        <v>0.43961591762875685</v>
      </c>
      <c r="Z45" s="80">
        <f t="shared" si="42"/>
        <v>439.61591762875685</v>
      </c>
      <c r="AA45" s="81"/>
      <c r="AB45" s="82">
        <f t="shared" si="54"/>
        <v>555114.53458138322</v>
      </c>
      <c r="AC45" s="83">
        <f t="shared" si="55"/>
        <v>613071.91861674469</v>
      </c>
      <c r="AD45" s="83">
        <f t="shared" si="56"/>
        <v>5390.1494045761829</v>
      </c>
      <c r="AE45" s="81"/>
      <c r="AF45" s="82">
        <f t="shared" si="57"/>
        <v>736170.04561581346</v>
      </c>
      <c r="AG45" s="83">
        <f t="shared" si="58"/>
        <v>757455.14457678667</v>
      </c>
      <c r="AH45" s="83">
        <f t="shared" si="59"/>
        <v>6992.5610339584391</v>
      </c>
      <c r="AI45" s="59"/>
      <c r="AJ45" s="66">
        <f t="shared" si="60"/>
        <v>0.87920344104779924</v>
      </c>
      <c r="AK45" s="66">
        <f t="shared" si="61"/>
        <v>0.92316503281067508</v>
      </c>
      <c r="AL45" s="67">
        <f t="shared" si="62"/>
        <v>1.0500016147690279</v>
      </c>
      <c r="AM45" s="65">
        <f t="shared" si="63"/>
        <v>32.615883706047399</v>
      </c>
      <c r="AN45" s="65">
        <f t="shared" si="64"/>
        <v>23.550781168677471</v>
      </c>
      <c r="AO45" s="68">
        <f t="shared" si="65"/>
        <v>29.728519733086152</v>
      </c>
      <c r="AP45" s="59"/>
      <c r="AQ45" s="84">
        <v>22.38</v>
      </c>
      <c r="AR45" s="84">
        <v>24.68</v>
      </c>
    </row>
    <row r="46" spans="1:44" x14ac:dyDescent="0.25">
      <c r="A46" s="56" t="s">
        <v>19</v>
      </c>
      <c r="B46" s="74">
        <v>6823</v>
      </c>
      <c r="C46" s="74">
        <v>77.798653400000291</v>
      </c>
      <c r="D46" s="74">
        <v>89</v>
      </c>
      <c r="E46" s="74">
        <v>12898.95</v>
      </c>
      <c r="F46" s="75">
        <v>15026.555611</v>
      </c>
      <c r="G46" s="69">
        <f t="shared" si="45"/>
        <v>12.931180708507304</v>
      </c>
      <c r="H46" s="70">
        <f t="shared" si="46"/>
        <v>11.100258616678426</v>
      </c>
      <c r="I46" s="59"/>
      <c r="J46" s="74">
        <v>7469</v>
      </c>
      <c r="K46" s="78">
        <v>126.027478799997</v>
      </c>
      <c r="L46" s="78">
        <v>110.785</v>
      </c>
      <c r="M46" s="78">
        <v>18533.36</v>
      </c>
      <c r="N46" s="60">
        <v>20519.401854</v>
      </c>
      <c r="O46" s="57">
        <f t="shared" si="47"/>
        <v>12.777633348728832</v>
      </c>
      <c r="P46" s="58">
        <f t="shared" si="48"/>
        <v>11.54090555294785</v>
      </c>
      <c r="Q46" s="61"/>
      <c r="R46" s="62">
        <f t="shared" si="49"/>
        <v>9.4679759636523517</v>
      </c>
      <c r="S46" s="62">
        <f t="shared" si="50"/>
        <v>61.991851134015299</v>
      </c>
      <c r="T46" s="62">
        <f t="shared" si="51"/>
        <v>24.477528089887638</v>
      </c>
      <c r="U46" s="62">
        <f t="shared" si="52"/>
        <v>43.681152341857278</v>
      </c>
      <c r="V46" s="62">
        <f t="shared" si="53"/>
        <v>36.554260238980056</v>
      </c>
      <c r="W46" s="62"/>
      <c r="X46" s="63">
        <f t="shared" si="43"/>
        <v>-0.15354735977847156</v>
      </c>
      <c r="Y46" s="64">
        <f t="shared" si="44"/>
        <v>0.44064693626942386</v>
      </c>
      <c r="Z46" s="80">
        <f t="shared" si="42"/>
        <v>440.64693626942386</v>
      </c>
      <c r="AA46" s="81"/>
      <c r="AB46" s="82">
        <f t="shared" si="54"/>
        <v>1890510.0395720357</v>
      </c>
      <c r="AC46" s="83">
        <f t="shared" si="55"/>
        <v>2202338.5037373588</v>
      </c>
      <c r="AD46" s="83">
        <f t="shared" si="56"/>
        <v>24446.526952953292</v>
      </c>
      <c r="AE46" s="81"/>
      <c r="AF46" s="82">
        <f t="shared" si="57"/>
        <v>2481371.0001338869</v>
      </c>
      <c r="AG46" s="83">
        <f t="shared" si="58"/>
        <v>2747275.6532333647</v>
      </c>
      <c r="AH46" s="83">
        <f t="shared" si="59"/>
        <v>31706.048841879368</v>
      </c>
      <c r="AI46" s="59"/>
      <c r="AJ46" s="66">
        <f t="shared" si="60"/>
        <v>1.1100258616678427</v>
      </c>
      <c r="AK46" s="66">
        <f t="shared" si="61"/>
        <v>1.1540905552947849</v>
      </c>
      <c r="AL46" s="67">
        <f t="shared" si="62"/>
        <v>1.0396969972940395</v>
      </c>
      <c r="AM46" s="65">
        <f t="shared" si="63"/>
        <v>31.25405039878061</v>
      </c>
      <c r="AN46" s="65">
        <f t="shared" si="64"/>
        <v>24.743569100356275</v>
      </c>
      <c r="AO46" s="68">
        <f t="shared" si="65"/>
        <v>29.695514225381942</v>
      </c>
      <c r="AP46" s="59"/>
      <c r="AQ46" s="84">
        <v>22.78</v>
      </c>
      <c r="AR46" s="84">
        <v>22.8</v>
      </c>
    </row>
    <row r="47" spans="1:44" x14ac:dyDescent="0.25">
      <c r="A47" s="56" t="s">
        <v>97</v>
      </c>
      <c r="B47" s="74">
        <v>10470</v>
      </c>
      <c r="C47" s="74">
        <v>28.429838830000001</v>
      </c>
      <c r="D47" s="74">
        <v>54.7</v>
      </c>
      <c r="E47" s="74">
        <v>7653.1430999999993</v>
      </c>
      <c r="F47" s="75">
        <v>8349.5003930000003</v>
      </c>
      <c r="G47" s="69">
        <f t="shared" si="45"/>
        <v>10.86218273247759</v>
      </c>
      <c r="H47" s="70">
        <f t="shared" si="46"/>
        <v>9.9562650358929083</v>
      </c>
      <c r="I47" s="59"/>
      <c r="J47" s="74">
        <v>11295</v>
      </c>
      <c r="K47" s="78">
        <v>57.245375739999901</v>
      </c>
      <c r="L47" s="78">
        <v>72.491</v>
      </c>
      <c r="M47" s="78">
        <v>10714.3819</v>
      </c>
      <c r="N47" s="60">
        <v>12476.220352</v>
      </c>
      <c r="O47" s="57">
        <f t="shared" si="47"/>
        <v>12.108619699284745</v>
      </c>
      <c r="P47" s="58">
        <f t="shared" si="48"/>
        <v>10.398692238487317</v>
      </c>
      <c r="Q47" s="61"/>
      <c r="R47" s="62">
        <f t="shared" si="49"/>
        <v>7.8796561604584525</v>
      </c>
      <c r="S47" s="62">
        <f t="shared" si="50"/>
        <v>101.35666643172418</v>
      </c>
      <c r="T47" s="62">
        <f t="shared" si="51"/>
        <v>32.524680073126135</v>
      </c>
      <c r="U47" s="62">
        <f t="shared" si="52"/>
        <v>39.999759053244425</v>
      </c>
      <c r="V47" s="62">
        <f t="shared" si="53"/>
        <v>49.424753156005991</v>
      </c>
      <c r="W47" s="62"/>
      <c r="X47" s="63">
        <f t="shared" si="43"/>
        <v>1.2464369668071544</v>
      </c>
      <c r="Y47" s="64">
        <f t="shared" si="44"/>
        <v>0.44242720259440915</v>
      </c>
      <c r="Z47" s="80">
        <f t="shared" si="42"/>
        <v>442.42720259440915</v>
      </c>
      <c r="AA47" s="81"/>
      <c r="AB47" s="82">
        <f t="shared" si="54"/>
        <v>730959.22636103141</v>
      </c>
      <c r="AC47" s="83">
        <f t="shared" si="55"/>
        <v>797468.99646609358</v>
      </c>
      <c r="AD47" s="83">
        <f t="shared" si="56"/>
        <v>7939.8126867239744</v>
      </c>
      <c r="AE47" s="81"/>
      <c r="AF47" s="82">
        <f t="shared" si="57"/>
        <v>948595.12173528108</v>
      </c>
      <c r="AG47" s="83">
        <f t="shared" si="58"/>
        <v>1104579.0484285082</v>
      </c>
      <c r="AH47" s="83">
        <f t="shared" si="59"/>
        <v>11486.177577689235</v>
      </c>
      <c r="AI47" s="59"/>
      <c r="AJ47" s="66">
        <f t="shared" si="60"/>
        <v>0.99562650358929106</v>
      </c>
      <c r="AK47" s="66">
        <f t="shared" si="61"/>
        <v>1.0398692238487317</v>
      </c>
      <c r="AL47" s="67">
        <f t="shared" si="62"/>
        <v>1.0444370656063726</v>
      </c>
      <c r="AM47" s="65">
        <f t="shared" si="63"/>
        <v>29.774013040059245</v>
      </c>
      <c r="AN47" s="65">
        <f t="shared" si="64"/>
        <v>38.510594558953763</v>
      </c>
      <c r="AO47" s="68">
        <f t="shared" si="65"/>
        <v>44.665598936547681</v>
      </c>
      <c r="AP47" s="59"/>
      <c r="AQ47" s="84">
        <v>23.58</v>
      </c>
      <c r="AR47" s="84">
        <v>31.23</v>
      </c>
    </row>
    <row r="48" spans="1:44" x14ac:dyDescent="0.25">
      <c r="A48" s="56" t="s">
        <v>63</v>
      </c>
      <c r="B48" s="74">
        <v>12092</v>
      </c>
      <c r="C48" s="74">
        <v>61.273092159999898</v>
      </c>
      <c r="D48" s="74">
        <v>88.4</v>
      </c>
      <c r="E48" s="74">
        <v>12556.467000000001</v>
      </c>
      <c r="F48" s="75">
        <v>14526.186695</v>
      </c>
      <c r="G48" s="69">
        <f t="shared" si="45"/>
        <v>11.920000439614096</v>
      </c>
      <c r="H48" s="70">
        <f t="shared" si="46"/>
        <v>10.303673999420527</v>
      </c>
      <c r="I48" s="59"/>
      <c r="J48" s="74">
        <v>13151</v>
      </c>
      <c r="K48" s="78">
        <v>105.38308820000019</v>
      </c>
      <c r="L48" s="78">
        <v>112.571</v>
      </c>
      <c r="M48" s="78">
        <v>17683.942999999999</v>
      </c>
      <c r="N48" s="60">
        <v>20227.925304</v>
      </c>
      <c r="O48" s="57">
        <f t="shared" si="47"/>
        <v>12.324971201275654</v>
      </c>
      <c r="P48" s="58">
        <f t="shared" si="48"/>
        <v>10.774910670492762</v>
      </c>
      <c r="Q48" s="61"/>
      <c r="R48" s="62">
        <f t="shared" si="49"/>
        <v>8.757856434005955</v>
      </c>
      <c r="S48" s="62">
        <f t="shared" si="50"/>
        <v>71.989179075241822</v>
      </c>
      <c r="T48" s="62">
        <f t="shared" si="51"/>
        <v>27.342760180995462</v>
      </c>
      <c r="U48" s="62">
        <f t="shared" si="52"/>
        <v>40.835340068189552</v>
      </c>
      <c r="V48" s="62">
        <f t="shared" si="53"/>
        <v>39.251447945127758</v>
      </c>
      <c r="W48" s="62"/>
      <c r="X48" s="63">
        <f t="shared" si="43"/>
        <v>0.40497076166155743</v>
      </c>
      <c r="Y48" s="64">
        <f t="shared" si="44"/>
        <v>0.47123667107223532</v>
      </c>
      <c r="Z48" s="80">
        <f t="shared" si="42"/>
        <v>471.23667107223531</v>
      </c>
      <c r="AA48" s="81"/>
      <c r="AB48" s="82">
        <f t="shared" si="54"/>
        <v>1038411.0982467748</v>
      </c>
      <c r="AC48" s="83">
        <f t="shared" si="55"/>
        <v>1201305.5487098908</v>
      </c>
      <c r="AD48" s="83">
        <f t="shared" si="56"/>
        <v>12377.860747601713</v>
      </c>
      <c r="AE48" s="81"/>
      <c r="AF48" s="82">
        <f t="shared" si="57"/>
        <v>1344684.2825640636</v>
      </c>
      <c r="AG48" s="83">
        <f t="shared" si="58"/>
        <v>1538128.3023344232</v>
      </c>
      <c r="AH48" s="83">
        <f t="shared" si="59"/>
        <v>16573.195057410096</v>
      </c>
      <c r="AI48" s="59"/>
      <c r="AJ48" s="66">
        <f t="shared" si="60"/>
        <v>1.0303673999420528</v>
      </c>
      <c r="AK48" s="66">
        <f t="shared" si="61"/>
        <v>1.0774910670492763</v>
      </c>
      <c r="AL48" s="67">
        <f t="shared" si="62"/>
        <v>1.0457348195506513</v>
      </c>
      <c r="AM48" s="65">
        <f t="shared" si="63"/>
        <v>29.494405908641784</v>
      </c>
      <c r="AN48" s="65">
        <f t="shared" si="64"/>
        <v>28.038058592691424</v>
      </c>
      <c r="AO48" s="68">
        <f t="shared" si="65"/>
        <v>33.893856098043869</v>
      </c>
      <c r="AP48" s="59"/>
      <c r="AQ48" s="84">
        <v>26</v>
      </c>
      <c r="AR48" s="84">
        <v>26</v>
      </c>
    </row>
    <row r="49" spans="1:44" x14ac:dyDescent="0.25">
      <c r="A49" s="56" t="s">
        <v>71</v>
      </c>
      <c r="B49" s="74">
        <v>8865</v>
      </c>
      <c r="C49" s="74">
        <v>18.02112571</v>
      </c>
      <c r="D49" s="74">
        <v>28.4</v>
      </c>
      <c r="E49" s="74">
        <v>5181.1180000000004</v>
      </c>
      <c r="F49" s="75">
        <v>6106.4171930000002</v>
      </c>
      <c r="G49" s="69">
        <f t="shared" si="45"/>
        <v>8.9596735125507649</v>
      </c>
      <c r="H49" s="70">
        <f t="shared" si="46"/>
        <v>7.6020232884209351</v>
      </c>
      <c r="I49" s="59"/>
      <c r="J49" s="74">
        <v>9319</v>
      </c>
      <c r="K49" s="78">
        <v>33.250544399999917</v>
      </c>
      <c r="L49" s="78">
        <v>36.558999999999997</v>
      </c>
      <c r="M49" s="78">
        <v>8604.0630999999994</v>
      </c>
      <c r="N49" s="60">
        <v>8645.3894639999999</v>
      </c>
      <c r="O49" s="57">
        <f t="shared" si="47"/>
        <v>8.1135556060717313</v>
      </c>
      <c r="P49" s="58">
        <f t="shared" si="48"/>
        <v>8.0747714941809949</v>
      </c>
      <c r="Q49" s="61"/>
      <c r="R49" s="62">
        <f t="shared" si="49"/>
        <v>5.1212633953750704</v>
      </c>
      <c r="S49" s="62">
        <f t="shared" si="50"/>
        <v>84.508697930834856</v>
      </c>
      <c r="T49" s="62">
        <f t="shared" si="51"/>
        <v>28.72887323943662</v>
      </c>
      <c r="U49" s="62">
        <f t="shared" si="52"/>
        <v>66.065762254401434</v>
      </c>
      <c r="V49" s="62">
        <f t="shared" si="53"/>
        <v>41.57875544288904</v>
      </c>
      <c r="W49" s="62"/>
      <c r="X49" s="63">
        <f t="shared" si="43"/>
        <v>-0.84611790647903362</v>
      </c>
      <c r="Y49" s="64">
        <f t="shared" si="44"/>
        <v>0.47274820576005983</v>
      </c>
      <c r="Z49" s="80">
        <f t="shared" si="42"/>
        <v>472.74820576005982</v>
      </c>
      <c r="AA49" s="81"/>
      <c r="AB49" s="82">
        <f t="shared" si="54"/>
        <v>584446.47490129725</v>
      </c>
      <c r="AC49" s="83">
        <f t="shared" si="55"/>
        <v>688823.14641849976</v>
      </c>
      <c r="AD49" s="83">
        <f t="shared" si="56"/>
        <v>5236.4496006768195</v>
      </c>
      <c r="AE49" s="81"/>
      <c r="AF49" s="82">
        <f t="shared" si="57"/>
        <v>923281.80062238441</v>
      </c>
      <c r="AG49" s="83">
        <f t="shared" si="58"/>
        <v>927716.43566906324</v>
      </c>
      <c r="AH49" s="83">
        <f t="shared" si="59"/>
        <v>7491.0982294237474</v>
      </c>
      <c r="AI49" s="59"/>
      <c r="AJ49" s="66">
        <f t="shared" si="60"/>
        <v>0.7602023288420936</v>
      </c>
      <c r="AK49" s="66">
        <f t="shared" si="61"/>
        <v>0.80747714941809945</v>
      </c>
      <c r="AL49" s="67">
        <f t="shared" si="62"/>
        <v>1.0621871556852671</v>
      </c>
      <c r="AM49" s="65">
        <f t="shared" si="63"/>
        <v>57.975424657717454</v>
      </c>
      <c r="AN49" s="65">
        <f t="shared" si="64"/>
        <v>34.681367850757738</v>
      </c>
      <c r="AO49" s="68">
        <f t="shared" si="65"/>
        <v>43.056819041197514</v>
      </c>
      <c r="AP49" s="59"/>
      <c r="AQ49" s="84">
        <v>22.35</v>
      </c>
      <c r="AR49" s="84">
        <v>28</v>
      </c>
    </row>
    <row r="50" spans="1:44" x14ac:dyDescent="0.25">
      <c r="A50" s="56" t="s">
        <v>85</v>
      </c>
      <c r="B50" s="74">
        <v>16561</v>
      </c>
      <c r="C50" s="74">
        <v>33.842367169999996</v>
      </c>
      <c r="D50" s="74">
        <v>61.9</v>
      </c>
      <c r="E50" s="74">
        <v>11008.346</v>
      </c>
      <c r="F50" s="75">
        <v>12245.570449999999</v>
      </c>
      <c r="G50" s="69">
        <f t="shared" si="45"/>
        <v>8.697252718074088</v>
      </c>
      <c r="H50" s="70">
        <f t="shared" si="46"/>
        <v>7.818530591198388</v>
      </c>
      <c r="I50" s="59"/>
      <c r="J50" s="74">
        <v>17855</v>
      </c>
      <c r="K50" s="78">
        <v>60.260376630004714</v>
      </c>
      <c r="L50" s="78">
        <v>78.311000000000007</v>
      </c>
      <c r="M50" s="78">
        <v>15721.9151</v>
      </c>
      <c r="N50" s="60">
        <v>16698.553779999998</v>
      </c>
      <c r="O50" s="57">
        <f t="shared" si="47"/>
        <v>8.8138993086156994</v>
      </c>
      <c r="P50" s="58">
        <f t="shared" si="48"/>
        <v>8.2984058653015129</v>
      </c>
      <c r="Q50" s="61"/>
      <c r="R50" s="62">
        <f t="shared" si="49"/>
        <v>7.8135378298411924</v>
      </c>
      <c r="S50" s="62">
        <f t="shared" si="50"/>
        <v>78.061943265668802</v>
      </c>
      <c r="T50" s="62">
        <f t="shared" si="51"/>
        <v>26.512116316639755</v>
      </c>
      <c r="U50" s="62">
        <f t="shared" si="52"/>
        <v>42.818140890557046</v>
      </c>
      <c r="V50" s="62">
        <f t="shared" si="53"/>
        <v>36.364033412587972</v>
      </c>
      <c r="W50" s="62"/>
      <c r="X50" s="63">
        <f t="shared" si="43"/>
        <v>0.11664659054161142</v>
      </c>
      <c r="Y50" s="64">
        <f t="shared" si="44"/>
        <v>0.47987527410312492</v>
      </c>
      <c r="Z50" s="80">
        <f t="shared" si="42"/>
        <v>479.87527410312492</v>
      </c>
      <c r="AA50" s="81"/>
      <c r="AB50" s="82">
        <f t="shared" si="54"/>
        <v>664715.05343880202</v>
      </c>
      <c r="AC50" s="83">
        <f t="shared" si="55"/>
        <v>739422.16351669584</v>
      </c>
      <c r="AD50" s="83">
        <f t="shared" si="56"/>
        <v>5781.1948052653815</v>
      </c>
      <c r="AE50" s="81"/>
      <c r="AF50" s="82">
        <f t="shared" si="57"/>
        <v>880532.90954914584</v>
      </c>
      <c r="AG50" s="83">
        <f t="shared" si="58"/>
        <v>935231.23942873138</v>
      </c>
      <c r="AH50" s="83">
        <f t="shared" si="59"/>
        <v>7760.928402688588</v>
      </c>
      <c r="AI50" s="59"/>
      <c r="AJ50" s="66">
        <f t="shared" si="60"/>
        <v>0.7818530591198386</v>
      </c>
      <c r="AK50" s="66">
        <f t="shared" si="61"/>
        <v>0.82984058653015125</v>
      </c>
      <c r="AL50" s="67">
        <f t="shared" si="62"/>
        <v>1.0613766574813099</v>
      </c>
      <c r="AM50" s="65">
        <f t="shared" si="63"/>
        <v>32.467725079166335</v>
      </c>
      <c r="AN50" s="65">
        <f t="shared" si="64"/>
        <v>26.481364175069693</v>
      </c>
      <c r="AO50" s="68">
        <f t="shared" si="65"/>
        <v>34.244367541811769</v>
      </c>
      <c r="AP50" s="59"/>
      <c r="AQ50" s="84">
        <v>20.75</v>
      </c>
      <c r="AR50" s="84">
        <v>23.75</v>
      </c>
    </row>
    <row r="51" spans="1:44" x14ac:dyDescent="0.25">
      <c r="A51" s="56" t="s">
        <v>69</v>
      </c>
      <c r="B51" s="74">
        <v>16817</v>
      </c>
      <c r="C51" s="74">
        <v>46.687370209999912</v>
      </c>
      <c r="D51" s="74">
        <v>92.3</v>
      </c>
      <c r="E51" s="74">
        <v>13800.569800000001</v>
      </c>
      <c r="F51" s="75">
        <v>16307.376043000002</v>
      </c>
      <c r="G51" s="69">
        <f t="shared" si="45"/>
        <v>10.07113273033117</v>
      </c>
      <c r="H51" s="70">
        <f t="shared" si="46"/>
        <v>8.5229757284992953</v>
      </c>
      <c r="I51" s="59"/>
      <c r="J51" s="74">
        <v>18887</v>
      </c>
      <c r="K51" s="78">
        <v>94.766441810000401</v>
      </c>
      <c r="L51" s="78">
        <v>130.83099999999999</v>
      </c>
      <c r="M51" s="78">
        <v>24904.132699999998</v>
      </c>
      <c r="N51" s="60">
        <v>25024.239108999998</v>
      </c>
      <c r="O51" s="57">
        <f t="shared" si="47"/>
        <v>9.058634746593702</v>
      </c>
      <c r="P51" s="58">
        <f t="shared" si="48"/>
        <v>9.0151568975723215</v>
      </c>
      <c r="Q51" s="61"/>
      <c r="R51" s="62">
        <f t="shared" si="49"/>
        <v>12.308973062971992</v>
      </c>
      <c r="S51" s="62">
        <f t="shared" si="50"/>
        <v>102.98089479818782</v>
      </c>
      <c r="T51" s="62">
        <f t="shared" si="51"/>
        <v>41.745395449620794</v>
      </c>
      <c r="U51" s="62">
        <f t="shared" si="52"/>
        <v>80.457278655262456</v>
      </c>
      <c r="V51" s="62">
        <f t="shared" si="53"/>
        <v>53.453498852390425</v>
      </c>
      <c r="W51" s="62"/>
      <c r="X51" s="63">
        <f t="shared" si="43"/>
        <v>-1.0124979837374681</v>
      </c>
      <c r="Y51" s="64">
        <f t="shared" si="44"/>
        <v>0.49218116907302623</v>
      </c>
      <c r="Z51" s="80">
        <f t="shared" si="42"/>
        <v>492.18116907302624</v>
      </c>
      <c r="AA51" s="81"/>
      <c r="AB51" s="82">
        <f t="shared" si="54"/>
        <v>820632.08657905704</v>
      </c>
      <c r="AC51" s="83">
        <f t="shared" si="55"/>
        <v>969695.90551227937</v>
      </c>
      <c r="AD51" s="83">
        <f t="shared" si="56"/>
        <v>8264.6946667063039</v>
      </c>
      <c r="AE51" s="81"/>
      <c r="AF51" s="82">
        <f t="shared" si="57"/>
        <v>1318585.9427119181</v>
      </c>
      <c r="AG51" s="83">
        <f t="shared" si="58"/>
        <v>1324945.1532270873</v>
      </c>
      <c r="AH51" s="83">
        <f t="shared" si="59"/>
        <v>11944.588437020193</v>
      </c>
      <c r="AI51" s="59"/>
      <c r="AJ51" s="66">
        <f t="shared" si="60"/>
        <v>0.85229757284992957</v>
      </c>
      <c r="AK51" s="66">
        <f t="shared" si="61"/>
        <v>0.90151568975723217</v>
      </c>
      <c r="AL51" s="67">
        <f t="shared" si="62"/>
        <v>1.0577475737056554</v>
      </c>
      <c r="AM51" s="65">
        <f t="shared" si="63"/>
        <v>60.679306144202272</v>
      </c>
      <c r="AN51" s="65">
        <f t="shared" si="64"/>
        <v>36.635118875451354</v>
      </c>
      <c r="AO51" s="68">
        <f t="shared" si="65"/>
        <v>44.525465473492467</v>
      </c>
      <c r="AP51" s="59"/>
      <c r="AQ51" s="84">
        <v>20.12</v>
      </c>
      <c r="AR51" s="84">
        <v>24.12</v>
      </c>
    </row>
    <row r="52" spans="1:44" x14ac:dyDescent="0.25">
      <c r="A52" s="56" t="s">
        <v>75</v>
      </c>
      <c r="B52" s="74">
        <v>15763</v>
      </c>
      <c r="C52" s="74">
        <v>50.709937389999979</v>
      </c>
      <c r="D52" s="74">
        <v>54.949999999999996</v>
      </c>
      <c r="E52" s="74">
        <v>10105.203599999999</v>
      </c>
      <c r="F52" s="75">
        <v>11820.784506500002</v>
      </c>
      <c r="G52" s="69">
        <f t="shared" si="45"/>
        <v>10.455992929227076</v>
      </c>
      <c r="H52" s="70">
        <f t="shared" si="46"/>
        <v>8.9384877401241685</v>
      </c>
      <c r="I52" s="59"/>
      <c r="J52" s="74">
        <v>16932</v>
      </c>
      <c r="K52" s="78">
        <v>88.08219284000009</v>
      </c>
      <c r="L52" s="78">
        <v>72.132999999999996</v>
      </c>
      <c r="M52" s="78">
        <v>16484.9732</v>
      </c>
      <c r="N52" s="60">
        <v>16939.051481999999</v>
      </c>
      <c r="O52" s="57">
        <f t="shared" si="47"/>
        <v>9.7188628028828159</v>
      </c>
      <c r="P52" s="58">
        <f t="shared" si="48"/>
        <v>9.458333190040193</v>
      </c>
      <c r="Q52" s="61"/>
      <c r="R52" s="62">
        <f t="shared" si="49"/>
        <v>7.4161009960032986</v>
      </c>
      <c r="S52" s="62">
        <f t="shared" si="50"/>
        <v>73.698090302454077</v>
      </c>
      <c r="T52" s="62">
        <f t="shared" si="51"/>
        <v>31.27024567788899</v>
      </c>
      <c r="U52" s="62">
        <f t="shared" si="52"/>
        <v>63.133508759783943</v>
      </c>
      <c r="V52" s="62">
        <f t="shared" si="53"/>
        <v>43.298877267287708</v>
      </c>
      <c r="W52" s="62"/>
      <c r="X52" s="63">
        <f t="shared" si="43"/>
        <v>-0.73713012634426001</v>
      </c>
      <c r="Y52" s="64">
        <f t="shared" si="44"/>
        <v>0.51984544991602455</v>
      </c>
      <c r="Z52" s="80">
        <f t="shared" si="42"/>
        <v>519.84544991602456</v>
      </c>
      <c r="AA52" s="81"/>
      <c r="AB52" s="82">
        <f t="shared" si="54"/>
        <v>641071.09052845254</v>
      </c>
      <c r="AC52" s="83">
        <f t="shared" si="55"/>
        <v>749907.02953118074</v>
      </c>
      <c r="AD52" s="83">
        <f t="shared" si="56"/>
        <v>6703.0347896973917</v>
      </c>
      <c r="AE52" s="81"/>
      <c r="AF52" s="82">
        <f t="shared" si="57"/>
        <v>973598.7006850933</v>
      </c>
      <c r="AG52" s="83">
        <f t="shared" si="58"/>
        <v>1000416.458894401</v>
      </c>
      <c r="AH52" s="83">
        <f t="shared" si="59"/>
        <v>9462.2721970233924</v>
      </c>
      <c r="AI52" s="59"/>
      <c r="AJ52" s="66">
        <f t="shared" si="60"/>
        <v>0.89384877401241691</v>
      </c>
      <c r="AK52" s="66">
        <f t="shared" si="61"/>
        <v>0.94583331900401935</v>
      </c>
      <c r="AL52" s="67">
        <f t="shared" si="62"/>
        <v>1.0581580984423662</v>
      </c>
      <c r="AM52" s="65">
        <f t="shared" si="63"/>
        <v>51.870629493295219</v>
      </c>
      <c r="AN52" s="65">
        <f t="shared" si="64"/>
        <v>33.405398202472</v>
      </c>
      <c r="AO52" s="68">
        <f t="shared" si="65"/>
        <v>41.16400248387442</v>
      </c>
      <c r="AP52" s="59"/>
      <c r="AQ52" s="84">
        <v>28.43</v>
      </c>
      <c r="AR52" s="84">
        <v>34</v>
      </c>
    </row>
    <row r="53" spans="1:44" x14ac:dyDescent="0.25">
      <c r="A53" s="56" t="s">
        <v>9</v>
      </c>
      <c r="B53" s="74">
        <v>4297</v>
      </c>
      <c r="C53" s="74">
        <v>44.71293743999999</v>
      </c>
      <c r="D53" s="74">
        <v>49.1</v>
      </c>
      <c r="E53" s="74">
        <v>7242.8</v>
      </c>
      <c r="F53" s="75">
        <v>8700.8126579999989</v>
      </c>
      <c r="G53" s="69">
        <f t="shared" si="45"/>
        <v>12.952578759595735</v>
      </c>
      <c r="H53" s="70">
        <f t="shared" si="46"/>
        <v>10.782089113681041</v>
      </c>
      <c r="I53" s="59"/>
      <c r="J53" s="74">
        <v>4482</v>
      </c>
      <c r="K53" s="78">
        <v>74.961096839999698</v>
      </c>
      <c r="L53" s="78">
        <v>58.024000000000001</v>
      </c>
      <c r="M53" s="78">
        <v>9934.61</v>
      </c>
      <c r="N53" s="60">
        <v>11752.76966</v>
      </c>
      <c r="O53" s="57">
        <f t="shared" si="47"/>
        <v>13.386041006139113</v>
      </c>
      <c r="P53" s="58">
        <f t="shared" si="48"/>
        <v>11.315213408172905</v>
      </c>
      <c r="Q53" s="61"/>
      <c r="R53" s="62">
        <f t="shared" si="49"/>
        <v>4.3053292995112864</v>
      </c>
      <c r="S53" s="62">
        <f t="shared" si="50"/>
        <v>67.649680678191899</v>
      </c>
      <c r="T53" s="62">
        <f t="shared" si="51"/>
        <v>18.175152749490834</v>
      </c>
      <c r="U53" s="62">
        <f t="shared" si="52"/>
        <v>37.165322803335734</v>
      </c>
      <c r="V53" s="62">
        <f t="shared" si="53"/>
        <v>35.076689062990759</v>
      </c>
      <c r="W53" s="62"/>
      <c r="X53" s="63">
        <f t="shared" si="43"/>
        <v>0.43346224654337817</v>
      </c>
      <c r="Y53" s="64">
        <f t="shared" si="44"/>
        <v>0.5331242944918646</v>
      </c>
      <c r="Z53" s="80">
        <f t="shared" si="42"/>
        <v>533.12429449186459</v>
      </c>
      <c r="AA53" s="81"/>
      <c r="AB53" s="82">
        <f t="shared" si="54"/>
        <v>1685548.0567838026</v>
      </c>
      <c r="AC53" s="83">
        <f t="shared" si="55"/>
        <v>2024857.4954619498</v>
      </c>
      <c r="AD53" s="83">
        <f t="shared" si="56"/>
        <v>21832.193958575746</v>
      </c>
      <c r="AE53" s="81"/>
      <c r="AF53" s="82">
        <f t="shared" si="57"/>
        <v>2216557.3404730032</v>
      </c>
      <c r="AG53" s="83">
        <f t="shared" si="58"/>
        <v>2622215.4529228024</v>
      </c>
      <c r="AH53" s="83">
        <f t="shared" si="59"/>
        <v>29670.927452030279</v>
      </c>
      <c r="AI53" s="59"/>
      <c r="AJ53" s="66">
        <f t="shared" si="60"/>
        <v>1.0782089113681039</v>
      </c>
      <c r="AK53" s="66">
        <f t="shared" si="61"/>
        <v>1.1315213408172904</v>
      </c>
      <c r="AL53" s="67">
        <f t="shared" si="62"/>
        <v>1.0494453615501471</v>
      </c>
      <c r="AM53" s="65">
        <f t="shared" si="63"/>
        <v>31.50365731502313</v>
      </c>
      <c r="AN53" s="65">
        <f t="shared" si="64"/>
        <v>29.501234472037336</v>
      </c>
      <c r="AO53" s="68">
        <f t="shared" si="65"/>
        <v>35.90446983169759</v>
      </c>
      <c r="AP53" s="59"/>
      <c r="AQ53" s="84">
        <v>21.4</v>
      </c>
      <c r="AR53" s="84">
        <v>24.3</v>
      </c>
    </row>
    <row r="54" spans="1:44" x14ac:dyDescent="0.25">
      <c r="A54" s="56" t="s">
        <v>46</v>
      </c>
      <c r="B54" s="74">
        <v>13495</v>
      </c>
      <c r="C54" s="74">
        <v>37.665602869999972</v>
      </c>
      <c r="D54" s="74">
        <v>68</v>
      </c>
      <c r="E54" s="74">
        <v>10359.784</v>
      </c>
      <c r="F54" s="75">
        <v>11740.782140000001</v>
      </c>
      <c r="G54" s="69">
        <f t="shared" si="45"/>
        <v>10.1995951720615</v>
      </c>
      <c r="H54" s="70">
        <f t="shared" si="46"/>
        <v>8.9998776580654578</v>
      </c>
      <c r="I54" s="59"/>
      <c r="J54" s="74">
        <v>14374</v>
      </c>
      <c r="K54" s="78">
        <v>65.601402099999802</v>
      </c>
      <c r="L54" s="78">
        <v>86.816999999999993</v>
      </c>
      <c r="M54" s="78">
        <v>15001.089099999999</v>
      </c>
      <c r="N54" s="60">
        <v>15937.536312</v>
      </c>
      <c r="O54" s="57">
        <f t="shared" si="47"/>
        <v>10.160489087422315</v>
      </c>
      <c r="P54" s="58">
        <f t="shared" si="48"/>
        <v>9.5634857932990549</v>
      </c>
      <c r="Q54" s="61"/>
      <c r="R54" s="62">
        <f t="shared" si="49"/>
        <v>6.5135235272323078</v>
      </c>
      <c r="S54" s="62">
        <f t="shared" si="50"/>
        <v>74.167933343369455</v>
      </c>
      <c r="T54" s="62">
        <f t="shared" si="51"/>
        <v>27.672058823529401</v>
      </c>
      <c r="U54" s="62">
        <f t="shared" si="52"/>
        <v>44.801176356572682</v>
      </c>
      <c r="V54" s="62">
        <f t="shared" si="53"/>
        <v>35.745098767329644</v>
      </c>
      <c r="W54" s="62"/>
      <c r="X54" s="63">
        <f t="shared" si="43"/>
        <v>-3.9106084639184857E-2</v>
      </c>
      <c r="Y54" s="64">
        <f t="shared" si="44"/>
        <v>0.5636081352335971</v>
      </c>
      <c r="Z54" s="80">
        <f t="shared" si="42"/>
        <v>563.60813523359707</v>
      </c>
      <c r="AA54" s="81"/>
      <c r="AB54" s="82">
        <f t="shared" si="54"/>
        <v>767675.73175250087</v>
      </c>
      <c r="AC54" s="83">
        <f t="shared" si="55"/>
        <v>870009.79177473148</v>
      </c>
      <c r="AD54" s="83">
        <f t="shared" si="56"/>
        <v>7829.9816872915881</v>
      </c>
      <c r="AE54" s="81"/>
      <c r="AF54" s="82">
        <f t="shared" si="57"/>
        <v>1043626.6244608321</v>
      </c>
      <c r="AG54" s="83">
        <f t="shared" si="58"/>
        <v>1108775.3104215947</v>
      </c>
      <c r="AH54" s="83">
        <f t="shared" si="59"/>
        <v>10603.756929177669</v>
      </c>
      <c r="AI54" s="59"/>
      <c r="AJ54" s="66">
        <f t="shared" si="60"/>
        <v>0.89998776580654594</v>
      </c>
      <c r="AK54" s="66">
        <f t="shared" si="61"/>
        <v>0.95634857932990536</v>
      </c>
      <c r="AL54" s="67">
        <f t="shared" si="62"/>
        <v>1.0626239774191266</v>
      </c>
      <c r="AM54" s="65">
        <f t="shared" si="63"/>
        <v>35.946283214967899</v>
      </c>
      <c r="AN54" s="65">
        <f t="shared" si="64"/>
        <v>27.444003608258917</v>
      </c>
      <c r="AO54" s="68">
        <f t="shared" si="65"/>
        <v>35.425054012425633</v>
      </c>
      <c r="AP54" s="59"/>
      <c r="AQ54" s="84">
        <v>22.12</v>
      </c>
      <c r="AR54" s="84">
        <v>22.12</v>
      </c>
    </row>
    <row r="55" spans="1:44" x14ac:dyDescent="0.25">
      <c r="A55" s="56" t="s">
        <v>53</v>
      </c>
      <c r="B55" s="74">
        <v>7545</v>
      </c>
      <c r="C55" s="74">
        <v>21.336544399999998</v>
      </c>
      <c r="D55" s="74">
        <v>18.3</v>
      </c>
      <c r="E55" s="74">
        <v>4589.0910000000003</v>
      </c>
      <c r="F55" s="75">
        <v>5431.1806889999998</v>
      </c>
      <c r="G55" s="69">
        <f t="shared" si="45"/>
        <v>8.6371232124183184</v>
      </c>
      <c r="H55" s="70">
        <f t="shared" si="46"/>
        <v>7.2979609167261863</v>
      </c>
      <c r="I55" s="59"/>
      <c r="J55" s="74">
        <v>8119</v>
      </c>
      <c r="K55" s="78">
        <v>35.435187730000095</v>
      </c>
      <c r="L55" s="78">
        <v>21.167000000000002</v>
      </c>
      <c r="M55" s="78">
        <v>7023.8675000000003</v>
      </c>
      <c r="N55" s="60">
        <v>7158.0717990000003</v>
      </c>
      <c r="O55" s="57">
        <f t="shared" si="47"/>
        <v>8.0585500409852688</v>
      </c>
      <c r="P55" s="58">
        <f t="shared" si="48"/>
        <v>7.9074629759801462</v>
      </c>
      <c r="Q55" s="61"/>
      <c r="R55" s="62">
        <f t="shared" si="49"/>
        <v>7.6076872100728954</v>
      </c>
      <c r="S55" s="62">
        <f t="shared" si="50"/>
        <v>66.077444714993774</v>
      </c>
      <c r="T55" s="62">
        <f t="shared" si="51"/>
        <v>15.66666666666667</v>
      </c>
      <c r="U55" s="62">
        <f t="shared" si="52"/>
        <v>53.055746769894071</v>
      </c>
      <c r="V55" s="62">
        <f t="shared" si="53"/>
        <v>31.795869238847942</v>
      </c>
      <c r="W55" s="62"/>
      <c r="X55" s="63">
        <f t="shared" si="43"/>
        <v>-0.57857317143304954</v>
      </c>
      <c r="Y55" s="64">
        <f t="shared" si="44"/>
        <v>0.60950205925395995</v>
      </c>
      <c r="Z55" s="80">
        <f t="shared" si="42"/>
        <v>609.50205925395994</v>
      </c>
      <c r="AA55" s="81"/>
      <c r="AB55" s="82">
        <f t="shared" si="54"/>
        <v>608229.42345924454</v>
      </c>
      <c r="AC55" s="83">
        <f t="shared" si="55"/>
        <v>719838.39483101387</v>
      </c>
      <c r="AD55" s="83">
        <f t="shared" si="56"/>
        <v>5253.352471835653</v>
      </c>
      <c r="AE55" s="81"/>
      <c r="AF55" s="82">
        <f t="shared" si="57"/>
        <v>865114.85404606478</v>
      </c>
      <c r="AG55" s="83">
        <f t="shared" si="58"/>
        <v>881644.5127478753</v>
      </c>
      <c r="AH55" s="83">
        <f t="shared" si="59"/>
        <v>6971.57134252988</v>
      </c>
      <c r="AI55" s="59"/>
      <c r="AJ55" s="66">
        <f t="shared" si="60"/>
        <v>0.72979609167261872</v>
      </c>
      <c r="AK55" s="66">
        <f t="shared" si="61"/>
        <v>0.79074629759801462</v>
      </c>
      <c r="AL55" s="67">
        <f t="shared" si="62"/>
        <v>1.0835167612171013</v>
      </c>
      <c r="AM55" s="65">
        <f t="shared" si="63"/>
        <v>42.234956198897748</v>
      </c>
      <c r="AN55" s="65">
        <f t="shared" si="64"/>
        <v>22.478117182794389</v>
      </c>
      <c r="AO55" s="68">
        <f t="shared" si="65"/>
        <v>32.707092849869987</v>
      </c>
      <c r="AP55" s="59"/>
      <c r="AQ55" s="84">
        <v>23.91</v>
      </c>
      <c r="AR55" s="84">
        <v>24.57</v>
      </c>
    </row>
    <row r="56" spans="1:44" x14ac:dyDescent="0.25">
      <c r="A56" s="56" t="s">
        <v>73</v>
      </c>
      <c r="B56" s="74">
        <v>7660</v>
      </c>
      <c r="C56" s="74">
        <v>19.024705280000003</v>
      </c>
      <c r="D56" s="74">
        <v>35.5</v>
      </c>
      <c r="E56" s="74">
        <v>5567.2759999999998</v>
      </c>
      <c r="F56" s="75">
        <v>6309.7037759999994</v>
      </c>
      <c r="G56" s="69">
        <f t="shared" si="45"/>
        <v>9.7937851976442349</v>
      </c>
      <c r="H56" s="70">
        <f t="shared" si="46"/>
        <v>8.6414049241731004</v>
      </c>
      <c r="I56" s="59"/>
      <c r="J56" s="74">
        <v>8119</v>
      </c>
      <c r="K56" s="78">
        <v>33.734589979999889</v>
      </c>
      <c r="L56" s="78">
        <v>44.637</v>
      </c>
      <c r="M56" s="78">
        <v>8235.0380000000005</v>
      </c>
      <c r="N56" s="60">
        <v>8390.8434450000004</v>
      </c>
      <c r="O56" s="57">
        <f t="shared" si="47"/>
        <v>9.5168461857735061</v>
      </c>
      <c r="P56" s="58">
        <f t="shared" si="48"/>
        <v>9.3401325496902885</v>
      </c>
      <c r="Q56" s="61"/>
      <c r="R56" s="62">
        <f t="shared" si="49"/>
        <v>5.9921671018276763</v>
      </c>
      <c r="S56" s="62">
        <f t="shared" si="50"/>
        <v>77.319908421729224</v>
      </c>
      <c r="T56" s="62">
        <f t="shared" si="51"/>
        <v>25.738028169014086</v>
      </c>
      <c r="U56" s="62">
        <f t="shared" si="52"/>
        <v>47.918623039346365</v>
      </c>
      <c r="V56" s="62">
        <f t="shared" si="53"/>
        <v>32.983159636050736</v>
      </c>
      <c r="W56" s="62"/>
      <c r="X56" s="63">
        <f t="shared" si="43"/>
        <v>-0.27693901187072889</v>
      </c>
      <c r="Y56" s="64">
        <f t="shared" si="44"/>
        <v>0.69872762551718814</v>
      </c>
      <c r="Z56" s="80">
        <f t="shared" si="42"/>
        <v>698.72762551718813</v>
      </c>
      <c r="AA56" s="81"/>
      <c r="AB56" s="82">
        <f t="shared" si="54"/>
        <v>726798.43342036556</v>
      </c>
      <c r="AC56" s="83">
        <f t="shared" si="55"/>
        <v>823721.11958224536</v>
      </c>
      <c r="AD56" s="83">
        <f t="shared" si="56"/>
        <v>7118.1077389033953</v>
      </c>
      <c r="AE56" s="81"/>
      <c r="AF56" s="82">
        <f t="shared" si="57"/>
        <v>1014292.154206183</v>
      </c>
      <c r="AG56" s="83">
        <f t="shared" si="58"/>
        <v>1033482.3802192388</v>
      </c>
      <c r="AH56" s="83">
        <f t="shared" si="59"/>
        <v>9652.8624190171086</v>
      </c>
      <c r="AI56" s="59"/>
      <c r="AJ56" s="66">
        <f t="shared" si="60"/>
        <v>0.86414049241731006</v>
      </c>
      <c r="AK56" s="66">
        <f t="shared" si="61"/>
        <v>0.93401325496902887</v>
      </c>
      <c r="AL56" s="67">
        <f t="shared" si="62"/>
        <v>1.0808581048623931</v>
      </c>
      <c r="AM56" s="65">
        <f t="shared" si="63"/>
        <v>39.556183333094353</v>
      </c>
      <c r="AN56" s="65">
        <f t="shared" si="64"/>
        <v>25.465082253005122</v>
      </c>
      <c r="AO56" s="68">
        <f t="shared" si="65"/>
        <v>35.609951030387379</v>
      </c>
      <c r="AP56" s="59"/>
      <c r="AQ56" s="84">
        <v>20.61</v>
      </c>
      <c r="AR56" s="84">
        <v>22.9</v>
      </c>
    </row>
    <row r="57" spans="1:44" x14ac:dyDescent="0.25">
      <c r="A57" s="56" t="s">
        <v>74</v>
      </c>
      <c r="B57" s="74">
        <v>19898</v>
      </c>
      <c r="C57" s="74">
        <v>92.593513899999792</v>
      </c>
      <c r="D57" s="74">
        <v>80.5</v>
      </c>
      <c r="E57" s="74">
        <v>16476.52</v>
      </c>
      <c r="F57" s="75">
        <v>20974.032563000001</v>
      </c>
      <c r="G57" s="69">
        <f t="shared" si="45"/>
        <v>10.505465589821139</v>
      </c>
      <c r="H57" s="70">
        <f t="shared" si="46"/>
        <v>8.2527531784875556</v>
      </c>
      <c r="I57" s="59"/>
      <c r="J57" s="74">
        <v>21995</v>
      </c>
      <c r="K57" s="78">
        <v>176.22958518000002</v>
      </c>
      <c r="L57" s="78">
        <v>109.79600000000001</v>
      </c>
      <c r="M57" s="78">
        <v>30693.783500000001</v>
      </c>
      <c r="N57" s="60">
        <v>31869.258970999999</v>
      </c>
      <c r="O57" s="57">
        <f t="shared" si="47"/>
        <v>9.318681262608111</v>
      </c>
      <c r="P57" s="58">
        <f t="shared" si="48"/>
        <v>8.9749681798461047</v>
      </c>
      <c r="Q57" s="61"/>
      <c r="R57" s="62">
        <f t="shared" si="49"/>
        <v>10.538747612825409</v>
      </c>
      <c r="S57" s="62">
        <f t="shared" si="50"/>
        <v>90.326058227281962</v>
      </c>
      <c r="T57" s="62">
        <f t="shared" si="51"/>
        <v>36.392546583850937</v>
      </c>
      <c r="U57" s="62">
        <f t="shared" si="52"/>
        <v>86.288023805997867</v>
      </c>
      <c r="V57" s="62">
        <f t="shared" si="53"/>
        <v>51.946264387994304</v>
      </c>
      <c r="W57" s="62"/>
      <c r="X57" s="63">
        <f t="shared" si="43"/>
        <v>-1.1867843272130276</v>
      </c>
      <c r="Y57" s="64">
        <f t="shared" si="44"/>
        <v>0.7222150013585491</v>
      </c>
      <c r="Z57" s="80">
        <f t="shared" si="42"/>
        <v>722.2150013585491</v>
      </c>
      <c r="AA57" s="81"/>
      <c r="AB57" s="82">
        <f t="shared" si="54"/>
        <v>828049.0501557946</v>
      </c>
      <c r="AC57" s="83">
        <f t="shared" si="55"/>
        <v>1054077.4230073374</v>
      </c>
      <c r="AD57" s="83">
        <f t="shared" si="56"/>
        <v>8699.0408030957769</v>
      </c>
      <c r="AE57" s="81"/>
      <c r="AF57" s="82">
        <f t="shared" si="57"/>
        <v>1395489.1338940668</v>
      </c>
      <c r="AG57" s="83">
        <f t="shared" si="58"/>
        <v>1448931.9832234599</v>
      </c>
      <c r="AH57" s="83">
        <f t="shared" si="59"/>
        <v>13004.118444191861</v>
      </c>
      <c r="AI57" s="59"/>
      <c r="AJ57" s="66">
        <f t="shared" si="60"/>
        <v>0.82527531784875574</v>
      </c>
      <c r="AK57" s="66">
        <f t="shared" si="61"/>
        <v>0.89749681798461034</v>
      </c>
      <c r="AL57" s="67">
        <f t="shared" si="62"/>
        <v>1.0875120079007261</v>
      </c>
      <c r="AM57" s="65">
        <f t="shared" si="63"/>
        <v>68.527351565889759</v>
      </c>
      <c r="AN57" s="65">
        <f t="shared" si="64"/>
        <v>37.459730338363769</v>
      </c>
      <c r="AO57" s="68">
        <f t="shared" si="65"/>
        <v>49.489107345766357</v>
      </c>
      <c r="AP57" s="59"/>
      <c r="AQ57" s="84">
        <v>31.92</v>
      </c>
      <c r="AR57" s="84">
        <v>33.799999999999997</v>
      </c>
    </row>
    <row r="58" spans="1:44" x14ac:dyDescent="0.25">
      <c r="A58" s="56" t="s">
        <v>59</v>
      </c>
      <c r="B58" s="74">
        <v>3778</v>
      </c>
      <c r="C58" s="74">
        <v>26.016429399999996</v>
      </c>
      <c r="D58" s="74">
        <v>8.5</v>
      </c>
      <c r="E58" s="74">
        <v>3362.7860000000001</v>
      </c>
      <c r="F58" s="75">
        <v>4375.4716410000001</v>
      </c>
      <c r="G58" s="69">
        <f t="shared" si="45"/>
        <v>10.264236082819421</v>
      </c>
      <c r="H58" s="70">
        <f t="shared" si="46"/>
        <v>7.8886191551481231</v>
      </c>
      <c r="I58" s="59"/>
      <c r="J58" s="74">
        <v>4154</v>
      </c>
      <c r="K58" s="78">
        <v>44.5239961999999</v>
      </c>
      <c r="L58" s="78">
        <v>10.288</v>
      </c>
      <c r="M58" s="78">
        <v>5800.12</v>
      </c>
      <c r="N58" s="60">
        <v>6298.0132750000002</v>
      </c>
      <c r="O58" s="57">
        <f t="shared" si="47"/>
        <v>9.4501486520968356</v>
      </c>
      <c r="P58" s="58">
        <f t="shared" si="48"/>
        <v>8.7030613951825782</v>
      </c>
      <c r="Q58" s="61"/>
      <c r="R58" s="62">
        <f t="shared" si="49"/>
        <v>9.9523557437797781</v>
      </c>
      <c r="S58" s="62">
        <f t="shared" si="50"/>
        <v>71.137997130382175</v>
      </c>
      <c r="T58" s="62">
        <f t="shared" si="51"/>
        <v>21.035294117647062</v>
      </c>
      <c r="U58" s="62">
        <f t="shared" si="52"/>
        <v>72.479604708714731</v>
      </c>
      <c r="V58" s="62">
        <f t="shared" si="53"/>
        <v>43.93907198449147</v>
      </c>
      <c r="W58" s="62"/>
      <c r="X58" s="63">
        <f t="shared" si="43"/>
        <v>-0.81408743072258538</v>
      </c>
      <c r="Y58" s="64">
        <f t="shared" si="44"/>
        <v>0.81444224003445509</v>
      </c>
      <c r="Z58" s="80">
        <f t="shared" si="42"/>
        <v>814.44224003445504</v>
      </c>
      <c r="AA58" s="81"/>
      <c r="AB58" s="82">
        <f t="shared" si="54"/>
        <v>890096.87665431446</v>
      </c>
      <c r="AC58" s="83">
        <f t="shared" si="55"/>
        <v>1158144.9552673372</v>
      </c>
      <c r="AD58" s="83">
        <f t="shared" si="56"/>
        <v>9136.164478560082</v>
      </c>
      <c r="AE58" s="81"/>
      <c r="AF58" s="82">
        <f t="shared" si="57"/>
        <v>1396273.471352913</v>
      </c>
      <c r="AG58" s="83">
        <f t="shared" si="58"/>
        <v>1516132.2279730381</v>
      </c>
      <c r="AH58" s="83">
        <f t="shared" si="59"/>
        <v>13194.991863264298</v>
      </c>
      <c r="AI58" s="59"/>
      <c r="AJ58" s="66">
        <f t="shared" si="60"/>
        <v>0.78886191551481233</v>
      </c>
      <c r="AK58" s="66">
        <f t="shared" si="61"/>
        <v>0.87030613951825775</v>
      </c>
      <c r="AL58" s="67">
        <f t="shared" si="62"/>
        <v>1.1032426872202277</v>
      </c>
      <c r="AM58" s="65">
        <f t="shared" si="63"/>
        <v>56.867584638787747</v>
      </c>
      <c r="AN58" s="65">
        <f t="shared" si="64"/>
        <v>30.910402974821572</v>
      </c>
      <c r="AO58" s="68">
        <f t="shared" si="65"/>
        <v>44.425944763025036</v>
      </c>
      <c r="AP58" s="59"/>
      <c r="AQ58" s="84">
        <v>33.71</v>
      </c>
      <c r="AR58" s="84">
        <v>34</v>
      </c>
    </row>
    <row r="59" spans="1:44" x14ac:dyDescent="0.25">
      <c r="A59" s="56" t="s">
        <v>88</v>
      </c>
      <c r="B59" s="74">
        <v>14843.5</v>
      </c>
      <c r="C59" s="74">
        <v>41.056266307499989</v>
      </c>
      <c r="D59" s="74">
        <v>64.375</v>
      </c>
      <c r="E59" s="74">
        <v>10355.473625000001</v>
      </c>
      <c r="F59" s="75">
        <v>12097.338547699999</v>
      </c>
      <c r="G59" s="69">
        <f t="shared" si="45"/>
        <v>10.181211417792586</v>
      </c>
      <c r="H59" s="70">
        <f t="shared" si="46"/>
        <v>8.7152447533631303</v>
      </c>
      <c r="I59" s="59"/>
      <c r="J59" s="74">
        <v>15706</v>
      </c>
      <c r="K59" s="78">
        <v>75.494429040000284</v>
      </c>
      <c r="L59" s="78">
        <v>83.620999999999995</v>
      </c>
      <c r="M59" s="78">
        <v>15386.617</v>
      </c>
      <c r="N59" s="60">
        <v>16667.220511</v>
      </c>
      <c r="O59" s="57">
        <f t="shared" si="47"/>
        <v>10.341157451309813</v>
      </c>
      <c r="P59" s="58">
        <f t="shared" si="48"/>
        <v>9.5466085022987226</v>
      </c>
      <c r="Q59" s="61"/>
      <c r="R59" s="62">
        <f t="shared" si="49"/>
        <v>5.8106241789335398</v>
      </c>
      <c r="S59" s="62">
        <f t="shared" si="50"/>
        <v>83.880405671982089</v>
      </c>
      <c r="T59" s="62">
        <f t="shared" si="51"/>
        <v>29.896699029126207</v>
      </c>
      <c r="U59" s="62">
        <f t="shared" si="52"/>
        <v>48.584386935754466</v>
      </c>
      <c r="V59" s="62">
        <f t="shared" si="53"/>
        <v>37.775928525773523</v>
      </c>
      <c r="W59" s="62"/>
      <c r="X59" s="63">
        <f t="shared" si="43"/>
        <v>0.1599460335172278</v>
      </c>
      <c r="Y59" s="64">
        <f t="shared" si="44"/>
        <v>0.83136374893559228</v>
      </c>
      <c r="Z59" s="80">
        <f t="shared" si="42"/>
        <v>831.3637489355923</v>
      </c>
      <c r="AA59" s="81"/>
      <c r="AB59" s="82">
        <f t="shared" si="54"/>
        <v>697643.657156331</v>
      </c>
      <c r="AC59" s="83">
        <f t="shared" si="55"/>
        <v>814992.32308417815</v>
      </c>
      <c r="AD59" s="83">
        <f t="shared" si="56"/>
        <v>7102.8575677906138</v>
      </c>
      <c r="AE59" s="81"/>
      <c r="AF59" s="82">
        <f t="shared" si="57"/>
        <v>979664.90513179672</v>
      </c>
      <c r="AG59" s="83">
        <f t="shared" si="58"/>
        <v>1061200.8475105055</v>
      </c>
      <c r="AH59" s="83">
        <f t="shared" si="59"/>
        <v>10130.869033490402</v>
      </c>
      <c r="AI59" s="59"/>
      <c r="AJ59" s="66">
        <f t="shared" si="60"/>
        <v>0.87152447533631305</v>
      </c>
      <c r="AK59" s="66">
        <f t="shared" si="61"/>
        <v>0.95466085022987235</v>
      </c>
      <c r="AL59" s="67">
        <f t="shared" si="62"/>
        <v>1.0953918991907574</v>
      </c>
      <c r="AM59" s="65">
        <f t="shared" si="63"/>
        <v>40.424827930782605</v>
      </c>
      <c r="AN59" s="65">
        <f t="shared" si="64"/>
        <v>30.209919462136721</v>
      </c>
      <c r="AO59" s="68">
        <f t="shared" si="65"/>
        <v>42.630890973105487</v>
      </c>
      <c r="AP59" s="59"/>
      <c r="AQ59" s="84">
        <v>25.57</v>
      </c>
      <c r="AR59" s="84">
        <v>28.8</v>
      </c>
    </row>
    <row r="60" spans="1:44" x14ac:dyDescent="0.25">
      <c r="A60" s="56" t="s">
        <v>28</v>
      </c>
      <c r="B60" s="74">
        <v>17792</v>
      </c>
      <c r="C60" s="74">
        <v>57.698952019999702</v>
      </c>
      <c r="D60" s="74">
        <v>54.9</v>
      </c>
      <c r="E60" s="74">
        <v>10565.12</v>
      </c>
      <c r="F60" s="75">
        <v>12800.276038</v>
      </c>
      <c r="G60" s="69">
        <f t="shared" si="45"/>
        <v>10.657612220211384</v>
      </c>
      <c r="H60" s="70">
        <f t="shared" si="46"/>
        <v>8.7966034236862374</v>
      </c>
      <c r="I60" s="59"/>
      <c r="J60" s="74">
        <v>18469</v>
      </c>
      <c r="K60" s="78">
        <v>92.300384960001097</v>
      </c>
      <c r="L60" s="78">
        <v>65.194000000000003</v>
      </c>
      <c r="M60" s="78">
        <v>15312.657499999999</v>
      </c>
      <c r="N60" s="60">
        <v>16356.229587</v>
      </c>
      <c r="O60" s="57">
        <f t="shared" si="47"/>
        <v>10.285241798166068</v>
      </c>
      <c r="P60" s="58">
        <f t="shared" si="48"/>
        <v>9.6290153010066764</v>
      </c>
      <c r="Q60" s="61"/>
      <c r="R60" s="62">
        <f t="shared" si="49"/>
        <v>3.8050809352517985</v>
      </c>
      <c r="S60" s="62">
        <f t="shared" si="50"/>
        <v>59.968910575720322</v>
      </c>
      <c r="T60" s="62">
        <f t="shared" si="51"/>
        <v>18.750455373406201</v>
      </c>
      <c r="U60" s="62">
        <f t="shared" si="52"/>
        <v>44.935954347891915</v>
      </c>
      <c r="V60" s="62">
        <f t="shared" si="53"/>
        <v>27.780288006629629</v>
      </c>
      <c r="W60" s="62"/>
      <c r="X60" s="63">
        <f t="shared" si="43"/>
        <v>-0.37237042204531612</v>
      </c>
      <c r="Y60" s="64">
        <f t="shared" si="44"/>
        <v>0.83241187732043898</v>
      </c>
      <c r="Z60" s="80">
        <f t="shared" si="42"/>
        <v>832.41187732043898</v>
      </c>
      <c r="AA60" s="81"/>
      <c r="AB60" s="82">
        <f t="shared" si="54"/>
        <v>593812.94964028778</v>
      </c>
      <c r="AC60" s="83">
        <f t="shared" si="55"/>
        <v>719439.97515737405</v>
      </c>
      <c r="AD60" s="83">
        <f t="shared" si="56"/>
        <v>6328.628148606098</v>
      </c>
      <c r="AE60" s="81"/>
      <c r="AF60" s="82">
        <f t="shared" si="57"/>
        <v>829100.51978991821</v>
      </c>
      <c r="AG60" s="83">
        <f t="shared" si="58"/>
        <v>885604.50414207589</v>
      </c>
      <c r="AH60" s="83">
        <f t="shared" si="59"/>
        <v>8527.4993210244793</v>
      </c>
      <c r="AI60" s="59"/>
      <c r="AJ60" s="66">
        <f t="shared" si="60"/>
        <v>0.87966034236862367</v>
      </c>
      <c r="AK60" s="66">
        <f t="shared" si="61"/>
        <v>0.96290153010066759</v>
      </c>
      <c r="AL60" s="67">
        <f t="shared" si="62"/>
        <v>1.0946287830913282</v>
      </c>
      <c r="AM60" s="65">
        <f t="shared" si="63"/>
        <v>39.623179368546921</v>
      </c>
      <c r="AN60" s="65">
        <f t="shared" si="64"/>
        <v>23.096371444796926</v>
      </c>
      <c r="AO60" s="68">
        <f t="shared" si="65"/>
        <v>34.744831277576168</v>
      </c>
      <c r="AP60" s="59"/>
      <c r="AQ60" s="84">
        <v>33.409999999999997</v>
      </c>
      <c r="AR60" s="84">
        <v>33.409999999999997</v>
      </c>
    </row>
    <row r="61" spans="1:44" x14ac:dyDescent="0.25">
      <c r="A61" s="56" t="s">
        <v>14</v>
      </c>
      <c r="B61" s="74">
        <v>7557</v>
      </c>
      <c r="C61" s="74">
        <v>79.205409359999834</v>
      </c>
      <c r="D61" s="74">
        <v>68.2</v>
      </c>
      <c r="E61" s="74">
        <v>11347.566199999999</v>
      </c>
      <c r="F61" s="75">
        <v>13123.082229</v>
      </c>
      <c r="G61" s="69">
        <f t="shared" si="45"/>
        <v>12.990046214491338</v>
      </c>
      <c r="H61" s="70">
        <f t="shared" si="46"/>
        <v>11.232529583199325</v>
      </c>
      <c r="I61" s="59"/>
      <c r="J61" s="74">
        <v>7752</v>
      </c>
      <c r="K61" s="78">
        <v>137.88555395999998</v>
      </c>
      <c r="L61" s="78">
        <v>79.122</v>
      </c>
      <c r="M61" s="78">
        <v>15134.52</v>
      </c>
      <c r="N61" s="60">
        <v>17983.188968999999</v>
      </c>
      <c r="O61" s="57">
        <f t="shared" si="47"/>
        <v>14.338581861862814</v>
      </c>
      <c r="P61" s="58">
        <f t="shared" si="48"/>
        <v>12.067245377562601</v>
      </c>
      <c r="Q61" s="61"/>
      <c r="R61" s="62">
        <f t="shared" si="49"/>
        <v>2.5803890432711394</v>
      </c>
      <c r="S61" s="62">
        <f t="shared" si="50"/>
        <v>74.086031590709368</v>
      </c>
      <c r="T61" s="62">
        <f t="shared" si="51"/>
        <v>16.014662756598234</v>
      </c>
      <c r="U61" s="62">
        <f t="shared" si="52"/>
        <v>33.372387816517005</v>
      </c>
      <c r="V61" s="62">
        <f t="shared" si="53"/>
        <v>37.034796057742511</v>
      </c>
      <c r="W61" s="62"/>
      <c r="X61" s="63">
        <f t="shared" si="43"/>
        <v>1.3485356473714756</v>
      </c>
      <c r="Y61" s="64">
        <f t="shared" si="44"/>
        <v>0.83471579436327659</v>
      </c>
      <c r="Z61" s="80">
        <f t="shared" si="42"/>
        <v>834.71579436327659</v>
      </c>
      <c r="AA61" s="81"/>
      <c r="AB61" s="82">
        <f t="shared" si="54"/>
        <v>1501596.691808919</v>
      </c>
      <c r="AC61" s="83">
        <f t="shared" si="55"/>
        <v>1736546.5434696309</v>
      </c>
      <c r="AD61" s="83">
        <f t="shared" si="56"/>
        <v>19505.810422125163</v>
      </c>
      <c r="AE61" s="81"/>
      <c r="AF61" s="82">
        <f t="shared" si="57"/>
        <v>1952337.4613003095</v>
      </c>
      <c r="AG61" s="83">
        <f t="shared" si="58"/>
        <v>2319812.8184984522</v>
      </c>
      <c r="AH61" s="83">
        <f t="shared" si="59"/>
        <v>27993.750510835915</v>
      </c>
      <c r="AI61" s="59"/>
      <c r="AJ61" s="66">
        <f t="shared" si="60"/>
        <v>1.1232529583199324</v>
      </c>
      <c r="AK61" s="66">
        <f t="shared" si="61"/>
        <v>1.2067245377562601</v>
      </c>
      <c r="AL61" s="67">
        <f t="shared" si="62"/>
        <v>1.0743123610919996</v>
      </c>
      <c r="AM61" s="65">
        <f t="shared" si="63"/>
        <v>30.017432240637099</v>
      </c>
      <c r="AN61" s="65">
        <f t="shared" si="64"/>
        <v>33.587713339571742</v>
      </c>
      <c r="AO61" s="68">
        <f t="shared" si="65"/>
        <v>43.514931730716512</v>
      </c>
      <c r="AP61" s="59"/>
      <c r="AQ61" s="84">
        <v>30.8</v>
      </c>
      <c r="AR61" s="84">
        <v>30.8</v>
      </c>
    </row>
    <row r="62" spans="1:44" x14ac:dyDescent="0.25">
      <c r="A62" s="56" t="s">
        <v>15</v>
      </c>
      <c r="B62" s="74">
        <v>16747</v>
      </c>
      <c r="C62" s="74">
        <v>262.06575690000039</v>
      </c>
      <c r="D62" s="74">
        <v>282.10000000000002</v>
      </c>
      <c r="E62" s="74">
        <v>41742.67</v>
      </c>
      <c r="F62" s="75">
        <v>48804.092185000001</v>
      </c>
      <c r="G62" s="69">
        <f t="shared" si="45"/>
        <v>13.036199095553791</v>
      </c>
      <c r="H62" s="70">
        <f t="shared" si="46"/>
        <v>11.150002643984235</v>
      </c>
      <c r="I62" s="59"/>
      <c r="J62" s="74">
        <v>17416</v>
      </c>
      <c r="K62" s="78">
        <v>498.98522799000204</v>
      </c>
      <c r="L62" s="78">
        <v>344.01400000000001</v>
      </c>
      <c r="M62" s="78">
        <v>61289.527900000001</v>
      </c>
      <c r="N62" s="60">
        <v>70181.571509000001</v>
      </c>
      <c r="O62" s="57">
        <f t="shared" si="47"/>
        <v>13.754376267434131</v>
      </c>
      <c r="P62" s="58">
        <f t="shared" si="48"/>
        <v>12.011689249248242</v>
      </c>
      <c r="Q62" s="61"/>
      <c r="R62" s="62">
        <f t="shared" si="49"/>
        <v>3.9947453275213469</v>
      </c>
      <c r="S62" s="62">
        <f t="shared" si="50"/>
        <v>90.404589249867499</v>
      </c>
      <c r="T62" s="62">
        <f t="shared" si="51"/>
        <v>21.947536334633103</v>
      </c>
      <c r="U62" s="62">
        <f t="shared" si="52"/>
        <v>46.82704268797373</v>
      </c>
      <c r="V62" s="62">
        <f t="shared" si="53"/>
        <v>43.80263696528791</v>
      </c>
      <c r="W62" s="62"/>
      <c r="X62" s="63">
        <f t="shared" si="43"/>
        <v>0.71817717188034003</v>
      </c>
      <c r="Y62" s="64">
        <f t="shared" si="44"/>
        <v>0.86168660526400664</v>
      </c>
      <c r="Z62" s="80">
        <f t="shared" si="42"/>
        <v>861.68660526400663</v>
      </c>
      <c r="AA62" s="81"/>
      <c r="AB62" s="82">
        <f t="shared" si="54"/>
        <v>2492546.1276646564</v>
      </c>
      <c r="AC62" s="83">
        <f t="shared" si="55"/>
        <v>2914199.091479071</v>
      </c>
      <c r="AD62" s="83">
        <f t="shared" si="56"/>
        <v>32493.327575088097</v>
      </c>
      <c r="AE62" s="81"/>
      <c r="AF62" s="82">
        <f t="shared" si="57"/>
        <v>3519150.6603123564</v>
      </c>
      <c r="AG62" s="83">
        <f t="shared" si="58"/>
        <v>4029718.1619774918</v>
      </c>
      <c r="AH62" s="83">
        <f t="shared" si="59"/>
        <v>48403.722323725429</v>
      </c>
      <c r="AI62" s="59"/>
      <c r="AJ62" s="66">
        <f t="shared" si="60"/>
        <v>1.1150002643984236</v>
      </c>
      <c r="AK62" s="66">
        <f t="shared" si="61"/>
        <v>1.2011689249248243</v>
      </c>
      <c r="AL62" s="67">
        <f t="shared" si="62"/>
        <v>1.0772812915635417</v>
      </c>
      <c r="AM62" s="65">
        <f t="shared" si="63"/>
        <v>41.186982309112075</v>
      </c>
      <c r="AN62" s="65">
        <f t="shared" si="64"/>
        <v>38.278752943137142</v>
      </c>
      <c r="AO62" s="68">
        <f t="shared" si="65"/>
        <v>48.965113566378697</v>
      </c>
      <c r="AP62" s="59"/>
      <c r="AQ62" s="84">
        <v>21.44</v>
      </c>
      <c r="AR62" s="84">
        <v>22.93</v>
      </c>
    </row>
    <row r="63" spans="1:44" x14ac:dyDescent="0.25">
      <c r="A63" s="56" t="s">
        <v>27</v>
      </c>
      <c r="B63" s="74">
        <v>11916</v>
      </c>
      <c r="C63" s="74">
        <v>93.46114756999998</v>
      </c>
      <c r="D63" s="74">
        <v>131</v>
      </c>
      <c r="E63" s="74">
        <v>18947.060000000001</v>
      </c>
      <c r="F63" s="75">
        <v>21425.260646999999</v>
      </c>
      <c r="G63" s="69">
        <f t="shared" si="45"/>
        <v>11.846753405013757</v>
      </c>
      <c r="H63" s="70">
        <f t="shared" si="46"/>
        <v>10.476472201117861</v>
      </c>
      <c r="I63" s="59"/>
      <c r="J63" s="74">
        <v>13330</v>
      </c>
      <c r="K63" s="78">
        <v>178.919769760001</v>
      </c>
      <c r="L63" s="78">
        <v>164.50700000000001</v>
      </c>
      <c r="M63" s="78">
        <v>27261.3878</v>
      </c>
      <c r="N63" s="60">
        <v>30059.546354999999</v>
      </c>
      <c r="O63" s="57">
        <f t="shared" si="47"/>
        <v>12.597552710064194</v>
      </c>
      <c r="P63" s="58">
        <f t="shared" si="48"/>
        <v>11.424881989374287</v>
      </c>
      <c r="Q63" s="61"/>
      <c r="R63" s="62">
        <f t="shared" si="49"/>
        <v>11.866398120174555</v>
      </c>
      <c r="S63" s="62">
        <f t="shared" si="50"/>
        <v>91.437591354198517</v>
      </c>
      <c r="T63" s="62">
        <f t="shared" si="51"/>
        <v>25.577862595419852</v>
      </c>
      <c r="U63" s="62">
        <f t="shared" si="52"/>
        <v>43.881888799634346</v>
      </c>
      <c r="V63" s="62">
        <f t="shared" si="53"/>
        <v>40.299559712516199</v>
      </c>
      <c r="W63" s="62"/>
      <c r="X63" s="63">
        <f t="shared" si="43"/>
        <v>0.75079930505043713</v>
      </c>
      <c r="Y63" s="64">
        <f t="shared" si="44"/>
        <v>0.9484097882564253</v>
      </c>
      <c r="Z63" s="80">
        <f t="shared" si="42"/>
        <v>948.40978825642526</v>
      </c>
      <c r="AA63" s="81"/>
      <c r="AB63" s="82">
        <f t="shared" si="54"/>
        <v>1590052.0308828466</v>
      </c>
      <c r="AC63" s="83">
        <f t="shared" si="55"/>
        <v>1798024.559164149</v>
      </c>
      <c r="AD63" s="83">
        <f t="shared" si="56"/>
        <v>18836.954311010406</v>
      </c>
      <c r="AE63" s="81"/>
      <c r="AF63" s="82">
        <f t="shared" si="57"/>
        <v>2045115.3638409602</v>
      </c>
      <c r="AG63" s="83">
        <f t="shared" si="58"/>
        <v>2255029.7340585147</v>
      </c>
      <c r="AH63" s="83">
        <f t="shared" si="59"/>
        <v>25763.448594148613</v>
      </c>
      <c r="AI63" s="59"/>
      <c r="AJ63" s="66">
        <f t="shared" si="60"/>
        <v>1.0476472201117863</v>
      </c>
      <c r="AK63" s="66">
        <f t="shared" si="61"/>
        <v>1.1424881989374287</v>
      </c>
      <c r="AL63" s="67">
        <f t="shared" si="62"/>
        <v>1.0905275907814871</v>
      </c>
      <c r="AM63" s="65">
        <f t="shared" si="63"/>
        <v>28.619398869950707</v>
      </c>
      <c r="AN63" s="65">
        <f t="shared" si="64"/>
        <v>25.417070782771429</v>
      </c>
      <c r="AO63" s="68">
        <f t="shared" si="65"/>
        <v>36.770776043606979</v>
      </c>
      <c r="AP63" s="59"/>
      <c r="AQ63" s="84">
        <v>23.98</v>
      </c>
      <c r="AR63" s="84">
        <v>23.98</v>
      </c>
    </row>
    <row r="64" spans="1:44" x14ac:dyDescent="0.25">
      <c r="A64" s="56" t="s">
        <v>33</v>
      </c>
      <c r="B64" s="74">
        <v>6367</v>
      </c>
      <c r="C64" s="74">
        <v>69.655630799999997</v>
      </c>
      <c r="D64" s="74">
        <v>80.489999999999995</v>
      </c>
      <c r="E64" s="74">
        <v>11086.295900000001</v>
      </c>
      <c r="F64" s="75">
        <v>13004.333949</v>
      </c>
      <c r="G64" s="69">
        <f t="shared" si="45"/>
        <v>13.54335407915641</v>
      </c>
      <c r="H64" s="70">
        <f t="shared" si="46"/>
        <v>11.545814755975703</v>
      </c>
      <c r="I64" s="59"/>
      <c r="J64" s="74">
        <v>6668</v>
      </c>
      <c r="K64" s="78">
        <v>119.58208770000098</v>
      </c>
      <c r="L64" s="78">
        <v>93.498999999999995</v>
      </c>
      <c r="M64" s="78">
        <v>15387.22</v>
      </c>
      <c r="N64" s="60">
        <v>16967.227666999999</v>
      </c>
      <c r="O64" s="57">
        <f t="shared" si="47"/>
        <v>13.847926246586518</v>
      </c>
      <c r="P64" s="58">
        <f t="shared" si="48"/>
        <v>12.558391499303561</v>
      </c>
      <c r="Q64" s="61"/>
      <c r="R64" s="62">
        <f t="shared" si="49"/>
        <v>4.727501177948799</v>
      </c>
      <c r="S64" s="62">
        <f t="shared" si="50"/>
        <v>71.676124853930673</v>
      </c>
      <c r="T64" s="62">
        <f t="shared" si="51"/>
        <v>16.162256180892037</v>
      </c>
      <c r="U64" s="62">
        <f t="shared" si="52"/>
        <v>38.794960361828316</v>
      </c>
      <c r="V64" s="62">
        <f t="shared" si="53"/>
        <v>30.473638508066276</v>
      </c>
      <c r="W64" s="62"/>
      <c r="X64" s="63">
        <f t="shared" si="43"/>
        <v>0.3045721674301074</v>
      </c>
      <c r="Y64" s="64">
        <f t="shared" si="44"/>
        <v>1.0125767433278572</v>
      </c>
      <c r="Z64" s="80">
        <f t="shared" si="42"/>
        <v>1012.5767433278572</v>
      </c>
      <c r="AA64" s="81"/>
      <c r="AB64" s="82">
        <f t="shared" si="54"/>
        <v>1741211.8580179051</v>
      </c>
      <c r="AC64" s="83">
        <f t="shared" si="55"/>
        <v>2042458.6067221612</v>
      </c>
      <c r="AD64" s="83">
        <f t="shared" si="56"/>
        <v>23581.848719962301</v>
      </c>
      <c r="AE64" s="81"/>
      <c r="AF64" s="82">
        <f t="shared" si="57"/>
        <v>2307621.475704859</v>
      </c>
      <c r="AG64" s="83">
        <f t="shared" si="58"/>
        <v>2544575.2350029992</v>
      </c>
      <c r="AH64" s="83">
        <f t="shared" si="59"/>
        <v>31955.772000600027</v>
      </c>
      <c r="AI64" s="59"/>
      <c r="AJ64" s="66">
        <f t="shared" si="60"/>
        <v>1.1545814755975703</v>
      </c>
      <c r="AK64" s="66">
        <f t="shared" si="61"/>
        <v>1.2558391499303561</v>
      </c>
      <c r="AL64" s="67">
        <f t="shared" si="62"/>
        <v>1.0877007612480345</v>
      </c>
      <c r="AM64" s="65">
        <f t="shared" si="63"/>
        <v>32.529620969370256</v>
      </c>
      <c r="AN64" s="65">
        <f t="shared" si="64"/>
        <v>24.583931670794527</v>
      </c>
      <c r="AO64" s="68">
        <f t="shared" si="65"/>
        <v>35.510037317596336</v>
      </c>
      <c r="AP64" s="59"/>
      <c r="AQ64" s="84">
        <v>20.079999999999998</v>
      </c>
      <c r="AR64" s="84">
        <v>21.17</v>
      </c>
    </row>
    <row r="65" spans="1:44" x14ac:dyDescent="0.25">
      <c r="A65" s="56" t="s">
        <v>3</v>
      </c>
      <c r="B65" s="74">
        <v>7552</v>
      </c>
      <c r="C65" s="74">
        <v>102.801216</v>
      </c>
      <c r="D65" s="74">
        <v>89</v>
      </c>
      <c r="E65" s="74">
        <v>13187.14</v>
      </c>
      <c r="F65" s="75">
        <v>15392.451442</v>
      </c>
      <c r="G65" s="69">
        <f t="shared" si="45"/>
        <v>14.544565083862006</v>
      </c>
      <c r="H65" s="70">
        <f t="shared" si="46"/>
        <v>12.460732244160228</v>
      </c>
      <c r="I65" s="59"/>
      <c r="J65" s="74">
        <v>8280</v>
      </c>
      <c r="K65" s="78">
        <v>184.63058728999997</v>
      </c>
      <c r="L65" s="78">
        <v>109.042</v>
      </c>
      <c r="M65" s="78">
        <v>18546.05</v>
      </c>
      <c r="N65" s="60">
        <v>21748.922957999999</v>
      </c>
      <c r="O65" s="57">
        <f t="shared" si="47"/>
        <v>15.834778148985901</v>
      </c>
      <c r="P65" s="58">
        <f t="shared" si="48"/>
        <v>13.50285657166196</v>
      </c>
      <c r="Q65" s="61"/>
      <c r="R65" s="62">
        <f t="shared" si="49"/>
        <v>9.6398305084745761</v>
      </c>
      <c r="S65" s="62">
        <f t="shared" si="50"/>
        <v>79.599614162151525</v>
      </c>
      <c r="T65" s="62">
        <f t="shared" si="51"/>
        <v>22.519101123595508</v>
      </c>
      <c r="U65" s="62">
        <f t="shared" si="52"/>
        <v>40.637393703259391</v>
      </c>
      <c r="V65" s="62">
        <f t="shared" si="53"/>
        <v>41.296030979546686</v>
      </c>
      <c r="W65" s="62"/>
      <c r="X65" s="63">
        <f t="shared" si="43"/>
        <v>1.2902130651238952</v>
      </c>
      <c r="Y65" s="64">
        <f t="shared" si="44"/>
        <v>1.0421243275017318</v>
      </c>
      <c r="Z65" s="80">
        <f t="shared" si="42"/>
        <v>1042.1243275017318</v>
      </c>
      <c r="AA65" s="81"/>
      <c r="AB65" s="82">
        <f t="shared" si="54"/>
        <v>1746178.4957627119</v>
      </c>
      <c r="AC65" s="83">
        <f t="shared" si="55"/>
        <v>2038195.3710275423</v>
      </c>
      <c r="AD65" s="83">
        <f t="shared" si="56"/>
        <v>25397.406779661018</v>
      </c>
      <c r="AE65" s="81"/>
      <c r="AF65" s="82">
        <f t="shared" si="57"/>
        <v>2239861.111111111</v>
      </c>
      <c r="AG65" s="83">
        <f t="shared" si="58"/>
        <v>2626681.5166666666</v>
      </c>
      <c r="AH65" s="83">
        <f t="shared" si="59"/>
        <v>35467.703778985502</v>
      </c>
      <c r="AI65" s="59"/>
      <c r="AJ65" s="66">
        <f t="shared" si="60"/>
        <v>1.2460732244160229</v>
      </c>
      <c r="AK65" s="66">
        <f t="shared" si="61"/>
        <v>1.3502856571661959</v>
      </c>
      <c r="AL65" s="67">
        <f t="shared" si="62"/>
        <v>1.0836326715863849</v>
      </c>
      <c r="AM65" s="65">
        <f t="shared" si="63"/>
        <v>28.272173580557347</v>
      </c>
      <c r="AN65" s="65">
        <f t="shared" si="64"/>
        <v>28.87290168569282</v>
      </c>
      <c r="AO65" s="68">
        <f t="shared" si="65"/>
        <v>39.650886748756847</v>
      </c>
      <c r="AP65" s="59"/>
      <c r="AQ65" s="84">
        <v>28.89</v>
      </c>
      <c r="AR65" s="84">
        <v>28.89</v>
      </c>
    </row>
    <row r="66" spans="1:44" x14ac:dyDescent="0.25">
      <c r="A66" s="56" t="s">
        <v>50</v>
      </c>
      <c r="B66" s="74">
        <v>9585</v>
      </c>
      <c r="C66" s="74">
        <v>39.96186548</v>
      </c>
      <c r="D66" s="74">
        <v>52</v>
      </c>
      <c r="E66" s="74">
        <v>8625.6</v>
      </c>
      <c r="F66" s="75">
        <v>9755.1870240000007</v>
      </c>
      <c r="G66" s="69">
        <f t="shared" si="45"/>
        <v>10.661503603227601</v>
      </c>
      <c r="H66" s="70">
        <f t="shared" si="46"/>
        <v>9.4269710312834274</v>
      </c>
      <c r="I66" s="59"/>
      <c r="J66" s="74">
        <v>10458</v>
      </c>
      <c r="K66" s="78">
        <v>74.163198410000419</v>
      </c>
      <c r="L66" s="78">
        <v>66.545000000000002</v>
      </c>
      <c r="M66" s="78">
        <v>12616.642099999999</v>
      </c>
      <c r="N66" s="60">
        <v>13338.310406000001</v>
      </c>
      <c r="O66" s="57">
        <f t="shared" si="47"/>
        <v>11.152586979541921</v>
      </c>
      <c r="P66" s="58">
        <f t="shared" si="48"/>
        <v>10.549177079182783</v>
      </c>
      <c r="Q66" s="61"/>
      <c r="R66" s="62">
        <f t="shared" si="49"/>
        <v>9.1079812206572761</v>
      </c>
      <c r="S66" s="62">
        <f t="shared" si="50"/>
        <v>85.584925826641907</v>
      </c>
      <c r="T66" s="62">
        <f t="shared" si="51"/>
        <v>27.97115384615385</v>
      </c>
      <c r="U66" s="62">
        <f t="shared" si="52"/>
        <v>46.26973312001482</v>
      </c>
      <c r="V66" s="62">
        <f t="shared" si="53"/>
        <v>36.730442719188197</v>
      </c>
      <c r="W66" s="62"/>
      <c r="X66" s="63">
        <f t="shared" si="43"/>
        <v>0.49108337631431986</v>
      </c>
      <c r="Y66" s="64">
        <f t="shared" si="44"/>
        <v>1.1222060478993559</v>
      </c>
      <c r="Z66" s="80">
        <f t="shared" si="42"/>
        <v>1122.2060478993558</v>
      </c>
      <c r="AA66" s="81"/>
      <c r="AB66" s="82">
        <f t="shared" si="54"/>
        <v>899906.10328638495</v>
      </c>
      <c r="AC66" s="83">
        <f t="shared" si="55"/>
        <v>1017755.5580594679</v>
      </c>
      <c r="AD66" s="83">
        <f t="shared" si="56"/>
        <v>9594.3521627543032</v>
      </c>
      <c r="AE66" s="81"/>
      <c r="AF66" s="82">
        <f t="shared" si="57"/>
        <v>1206410.60432205</v>
      </c>
      <c r="AG66" s="83">
        <f t="shared" si="58"/>
        <v>1275416.944540065</v>
      </c>
      <c r="AH66" s="83">
        <f t="shared" si="59"/>
        <v>13454.599197743393</v>
      </c>
      <c r="AI66" s="59"/>
      <c r="AJ66" s="66">
        <f t="shared" si="60"/>
        <v>0.94269710312834287</v>
      </c>
      <c r="AK66" s="66">
        <f t="shared" si="61"/>
        <v>1.0549177079182783</v>
      </c>
      <c r="AL66" s="67">
        <f t="shared" si="62"/>
        <v>1.1190420596579018</v>
      </c>
      <c r="AM66" s="65">
        <f t="shared" si="63"/>
        <v>34.059609098808771</v>
      </c>
      <c r="AN66" s="65">
        <f t="shared" si="64"/>
        <v>25.316627793403985</v>
      </c>
      <c r="AO66" s="68">
        <f t="shared" si="65"/>
        <v>40.234577275313477</v>
      </c>
      <c r="AP66" s="59"/>
      <c r="AQ66" s="84">
        <v>24.27</v>
      </c>
      <c r="AR66" s="84">
        <v>27.83</v>
      </c>
    </row>
    <row r="67" spans="1:44" x14ac:dyDescent="0.25">
      <c r="A67" s="56" t="s">
        <v>56</v>
      </c>
      <c r="B67" s="74">
        <v>13455.444444444445</v>
      </c>
      <c r="C67" s="74">
        <v>30.281508108888858</v>
      </c>
      <c r="D67" s="74">
        <v>51.722222222222214</v>
      </c>
      <c r="E67" s="74">
        <v>8896.2042222222208</v>
      </c>
      <c r="F67" s="75">
        <v>10088.953297333333</v>
      </c>
      <c r="G67" s="69">
        <f t="shared" si="45"/>
        <v>9.2178336156301732</v>
      </c>
      <c r="H67" s="70">
        <f t="shared" si="46"/>
        <v>8.1280711600464954</v>
      </c>
      <c r="I67" s="59"/>
      <c r="J67" s="74">
        <v>14644</v>
      </c>
      <c r="K67" s="78">
        <v>55.223292769999802</v>
      </c>
      <c r="L67" s="78">
        <v>63.283999999999999</v>
      </c>
      <c r="M67" s="78">
        <v>12027.6618</v>
      </c>
      <c r="N67" s="60">
        <v>12769.663785999999</v>
      </c>
      <c r="O67" s="57">
        <f t="shared" si="47"/>
        <v>9.8528953291652908</v>
      </c>
      <c r="P67" s="58">
        <f t="shared" si="48"/>
        <v>9.2803768960561897</v>
      </c>
      <c r="Q67" s="61"/>
      <c r="R67" s="62">
        <f t="shared" si="49"/>
        <v>8.8332686479657063</v>
      </c>
      <c r="S67" s="62">
        <f t="shared" si="50"/>
        <v>82.366388660112705</v>
      </c>
      <c r="T67" s="62">
        <f t="shared" si="51"/>
        <v>22.353598281417845</v>
      </c>
      <c r="U67" s="62">
        <f t="shared" si="52"/>
        <v>35.19992908835853</v>
      </c>
      <c r="V67" s="62">
        <f t="shared" si="53"/>
        <v>26.570749310289887</v>
      </c>
      <c r="W67" s="62"/>
      <c r="X67" s="63">
        <f t="shared" si="43"/>
        <v>0.63506171353511753</v>
      </c>
      <c r="Y67" s="64">
        <f t="shared" si="44"/>
        <v>1.1523057360096942</v>
      </c>
      <c r="Z67" s="80">
        <f t="shared" si="42"/>
        <v>1152.3057360096941</v>
      </c>
      <c r="AA67" s="81"/>
      <c r="AB67" s="82">
        <f t="shared" si="54"/>
        <v>661160.19124848256</v>
      </c>
      <c r="AC67" s="83">
        <f t="shared" si="55"/>
        <v>749804.53741153935</v>
      </c>
      <c r="AD67" s="83">
        <f t="shared" si="56"/>
        <v>6094.4646362067369</v>
      </c>
      <c r="AE67" s="81"/>
      <c r="AF67" s="82">
        <f t="shared" si="57"/>
        <v>821337.18929254299</v>
      </c>
      <c r="AG67" s="83">
        <f t="shared" si="58"/>
        <v>872006.54097241187</v>
      </c>
      <c r="AH67" s="83">
        <f t="shared" si="59"/>
        <v>8092.5493560502446</v>
      </c>
      <c r="AI67" s="59"/>
      <c r="AJ67" s="66">
        <f t="shared" si="60"/>
        <v>0.81280711600464961</v>
      </c>
      <c r="AK67" s="66">
        <f t="shared" si="61"/>
        <v>0.92803768960561872</v>
      </c>
      <c r="AL67" s="67">
        <f t="shared" si="62"/>
        <v>1.1417686574489956</v>
      </c>
      <c r="AM67" s="65">
        <f t="shared" si="63"/>
        <v>24.226654926334096</v>
      </c>
      <c r="AN67" s="65">
        <f t="shared" si="64"/>
        <v>16.297847967516425</v>
      </c>
      <c r="AO67" s="68">
        <f t="shared" si="65"/>
        <v>32.785237738078635</v>
      </c>
      <c r="AP67" s="59"/>
      <c r="AQ67" s="84">
        <v>21.24</v>
      </c>
      <c r="AR67" s="84">
        <v>21.24</v>
      </c>
    </row>
    <row r="68" spans="1:44" x14ac:dyDescent="0.25">
      <c r="A68" s="56" t="s">
        <v>64</v>
      </c>
      <c r="B68" s="74">
        <v>23941.375</v>
      </c>
      <c r="C68" s="74">
        <v>97.320141808333318</v>
      </c>
      <c r="D68" s="74">
        <v>168.8458333333333</v>
      </c>
      <c r="E68" s="74">
        <v>24708.450616666665</v>
      </c>
      <c r="F68" s="75">
        <v>28679.704934875004</v>
      </c>
      <c r="G68" s="69">
        <f t="shared" si="45"/>
        <v>10.772264893134533</v>
      </c>
      <c r="H68" s="70">
        <f t="shared" si="46"/>
        <v>9.2806385472259283</v>
      </c>
      <c r="I68" s="59"/>
      <c r="J68" s="74">
        <v>26223</v>
      </c>
      <c r="K68" s="78">
        <v>207.15807106</v>
      </c>
      <c r="L68" s="78">
        <v>219.06200000000001</v>
      </c>
      <c r="M68" s="78">
        <v>36660.058100000002</v>
      </c>
      <c r="N68" s="60">
        <v>40631.579587</v>
      </c>
      <c r="O68" s="57">
        <f t="shared" si="47"/>
        <v>11.626279202759909</v>
      </c>
      <c r="P68" s="58">
        <f t="shared" si="48"/>
        <v>10.489872050073297</v>
      </c>
      <c r="Q68" s="61"/>
      <c r="R68" s="62">
        <f t="shared" si="49"/>
        <v>9.5300499658018811</v>
      </c>
      <c r="S68" s="62">
        <f t="shared" si="50"/>
        <v>112.86248376824857</v>
      </c>
      <c r="T68" s="62">
        <f t="shared" si="51"/>
        <v>29.740838536140004</v>
      </c>
      <c r="U68" s="62">
        <f t="shared" si="52"/>
        <v>48.370525812215774</v>
      </c>
      <c r="V68" s="62">
        <f t="shared" si="53"/>
        <v>41.673631856621071</v>
      </c>
      <c r="W68" s="62"/>
      <c r="X68" s="63">
        <f t="shared" si="43"/>
        <v>0.85401430962537539</v>
      </c>
      <c r="Y68" s="64">
        <f t="shared" si="44"/>
        <v>1.2092335028473684</v>
      </c>
      <c r="Z68" s="80">
        <f t="shared" si="42"/>
        <v>1209.2335028473685</v>
      </c>
      <c r="AA68" s="81"/>
      <c r="AB68" s="82">
        <f t="shared" si="54"/>
        <v>1032039.7477866941</v>
      </c>
      <c r="AC68" s="83">
        <f t="shared" si="55"/>
        <v>1197913.8597877107</v>
      </c>
      <c r="AD68" s="83">
        <f t="shared" si="56"/>
        <v>11117.405543402025</v>
      </c>
      <c r="AE68" s="81"/>
      <c r="AF68" s="82">
        <f t="shared" si="57"/>
        <v>1398011.5966899288</v>
      </c>
      <c r="AG68" s="83">
        <f t="shared" si="58"/>
        <v>1549463.4323685314</v>
      </c>
      <c r="AH68" s="83">
        <f t="shared" si="59"/>
        <v>16253.673151813293</v>
      </c>
      <c r="AI68" s="59"/>
      <c r="AJ68" s="66">
        <f t="shared" si="60"/>
        <v>0.9280638547225929</v>
      </c>
      <c r="AK68" s="66">
        <f t="shared" si="61"/>
        <v>1.0489872050073297</v>
      </c>
      <c r="AL68" s="67">
        <f t="shared" si="62"/>
        <v>1.1302963687998406</v>
      </c>
      <c r="AM68" s="65">
        <f t="shared" si="63"/>
        <v>35.461022667789258</v>
      </c>
      <c r="AN68" s="65">
        <f t="shared" si="64"/>
        <v>29.346815691999822</v>
      </c>
      <c r="AO68" s="68">
        <f t="shared" si="65"/>
        <v>46.200236092489654</v>
      </c>
      <c r="AP68" s="59"/>
      <c r="AQ68" s="84">
        <v>19.670000000000002</v>
      </c>
      <c r="AR68" s="84">
        <v>25</v>
      </c>
    </row>
    <row r="69" spans="1:44" x14ac:dyDescent="0.25">
      <c r="A69" s="56" t="s">
        <v>87</v>
      </c>
      <c r="B69" s="74">
        <v>24717</v>
      </c>
      <c r="C69" s="74">
        <v>81.933405200000081</v>
      </c>
      <c r="D69" s="74">
        <v>97.7</v>
      </c>
      <c r="E69" s="74">
        <v>17672.947</v>
      </c>
      <c r="F69" s="74">
        <v>20814.201185000002</v>
      </c>
      <c r="G69" s="69">
        <f t="shared" si="45"/>
        <v>10.164315278034845</v>
      </c>
      <c r="H69" s="70">
        <f t="shared" si="46"/>
        <v>8.6303290529090795</v>
      </c>
      <c r="I69" s="59"/>
      <c r="J69" s="74">
        <v>26249</v>
      </c>
      <c r="K69" s="78">
        <v>173.88597807000102</v>
      </c>
      <c r="L69" s="78">
        <v>124.837</v>
      </c>
      <c r="M69" s="78">
        <v>28078.7736</v>
      </c>
      <c r="N69" s="60">
        <v>30319.159381000001</v>
      </c>
      <c r="O69" s="57">
        <f t="shared" si="47"/>
        <v>10.638747344364109</v>
      </c>
      <c r="P69" s="58">
        <f t="shared" si="48"/>
        <v>9.8526141281212656</v>
      </c>
      <c r="Q69" s="61"/>
      <c r="R69" s="62">
        <f t="shared" si="49"/>
        <v>6.1981632075090021</v>
      </c>
      <c r="S69" s="62">
        <f t="shared" si="50"/>
        <v>112.22842825285242</v>
      </c>
      <c r="T69" s="62">
        <f t="shared" si="51"/>
        <v>27.77584442169908</v>
      </c>
      <c r="U69" s="62">
        <f t="shared" si="52"/>
        <v>58.879974007730574</v>
      </c>
      <c r="V69" s="62">
        <f t="shared" si="53"/>
        <v>45.66573615541806</v>
      </c>
      <c r="W69" s="62"/>
      <c r="X69" s="63">
        <f t="shared" si="43"/>
        <v>0.47443206632926405</v>
      </c>
      <c r="Y69" s="64">
        <f t="shared" si="44"/>
        <v>1.2222850752121861</v>
      </c>
      <c r="Z69" s="80">
        <f t="shared" si="42"/>
        <v>1222.285075212186</v>
      </c>
      <c r="AA69" s="81"/>
      <c r="AB69" s="82">
        <f t="shared" si="54"/>
        <v>715011.81373143988</v>
      </c>
      <c r="AC69" s="83">
        <f t="shared" si="55"/>
        <v>842100.62649188819</v>
      </c>
      <c r="AD69" s="83">
        <f t="shared" si="56"/>
        <v>7267.6055022858791</v>
      </c>
      <c r="AE69" s="81"/>
      <c r="AF69" s="82">
        <f t="shared" si="57"/>
        <v>1069708.3165072955</v>
      </c>
      <c r="AG69" s="83">
        <f t="shared" si="58"/>
        <v>1155059.5977370567</v>
      </c>
      <c r="AH69" s="83">
        <f t="shared" si="59"/>
        <v>11380.35651148619</v>
      </c>
      <c r="AI69" s="59"/>
      <c r="AJ69" s="66">
        <f t="shared" si="60"/>
        <v>0.86303290529090793</v>
      </c>
      <c r="AK69" s="66">
        <f t="shared" si="61"/>
        <v>0.98526141281212665</v>
      </c>
      <c r="AL69" s="67">
        <f t="shared" si="62"/>
        <v>1.1416267059713308</v>
      </c>
      <c r="AM69" s="65">
        <f t="shared" si="63"/>
        <v>49.60708284312075</v>
      </c>
      <c r="AN69" s="65">
        <f t="shared" si="64"/>
        <v>37.164082462321161</v>
      </c>
      <c r="AO69" s="68">
        <f t="shared" si="65"/>
        <v>56.590179639039683</v>
      </c>
      <c r="AP69" s="59"/>
      <c r="AQ69" s="84">
        <v>23.37</v>
      </c>
      <c r="AR69" s="84">
        <v>33.36</v>
      </c>
    </row>
    <row r="70" spans="1:44" x14ac:dyDescent="0.25">
      <c r="A70" s="56" t="s">
        <v>10</v>
      </c>
      <c r="B70" s="74">
        <v>3845</v>
      </c>
      <c r="C70" s="74">
        <v>44.533067400000007</v>
      </c>
      <c r="D70" s="74">
        <v>38.700000000000003</v>
      </c>
      <c r="E70" s="74">
        <v>5862.1</v>
      </c>
      <c r="F70" s="74">
        <v>6642.6739000000007</v>
      </c>
      <c r="G70" s="69">
        <f t="shared" si="45"/>
        <v>14.198506917316321</v>
      </c>
      <c r="H70" s="70">
        <f t="shared" si="46"/>
        <v>12.53005471185331</v>
      </c>
      <c r="I70" s="59"/>
      <c r="J70" s="74">
        <v>4176</v>
      </c>
      <c r="K70" s="78">
        <v>73.919738129999701</v>
      </c>
      <c r="L70" s="78">
        <v>47.037999999999997</v>
      </c>
      <c r="M70" s="78">
        <v>7794.69</v>
      </c>
      <c r="N70" s="60">
        <v>8777.2165220000006</v>
      </c>
      <c r="O70" s="57">
        <f t="shared" si="47"/>
        <v>15.517966478461581</v>
      </c>
      <c r="P70" s="58">
        <f t="shared" si="48"/>
        <v>13.780876639743408</v>
      </c>
      <c r="Q70" s="61"/>
      <c r="R70" s="62">
        <f t="shared" si="49"/>
        <v>8.6085825747724325</v>
      </c>
      <c r="S70" s="62">
        <f t="shared" si="50"/>
        <v>65.988427129993042</v>
      </c>
      <c r="T70" s="62">
        <f t="shared" si="51"/>
        <v>21.545219638242877</v>
      </c>
      <c r="U70" s="62">
        <f t="shared" si="52"/>
        <v>32.967537230685231</v>
      </c>
      <c r="V70" s="62">
        <f t="shared" si="53"/>
        <v>32.133786094783304</v>
      </c>
      <c r="W70" s="62"/>
      <c r="X70" s="63">
        <f t="shared" si="43"/>
        <v>1.3194595611452602</v>
      </c>
      <c r="Y70" s="64">
        <f t="shared" si="44"/>
        <v>1.2508219278900974</v>
      </c>
      <c r="Z70" s="80">
        <f t="shared" si="42"/>
        <v>1250.8219278900974</v>
      </c>
      <c r="AA70" s="81"/>
      <c r="AB70" s="82">
        <f t="shared" si="54"/>
        <v>1524603.3810143042</v>
      </c>
      <c r="AC70" s="83">
        <f t="shared" si="55"/>
        <v>1727613.4980494152</v>
      </c>
      <c r="AD70" s="83">
        <f t="shared" si="56"/>
        <v>21647.091651495452</v>
      </c>
      <c r="AE70" s="81"/>
      <c r="AF70" s="82">
        <f t="shared" si="57"/>
        <v>1866544.5402298851</v>
      </c>
      <c r="AG70" s="83">
        <f t="shared" si="58"/>
        <v>2101823.8797892719</v>
      </c>
      <c r="AH70" s="83">
        <f t="shared" si="59"/>
        <v>28964.975605842839</v>
      </c>
      <c r="AI70" s="59"/>
      <c r="AJ70" s="66">
        <f t="shared" si="60"/>
        <v>1.2530054711853309</v>
      </c>
      <c r="AK70" s="66">
        <f t="shared" si="61"/>
        <v>1.3780876639743411</v>
      </c>
      <c r="AL70" s="67">
        <f t="shared" si="62"/>
        <v>1.099825735533847</v>
      </c>
      <c r="AM70" s="65">
        <f t="shared" si="63"/>
        <v>22.428204179115141</v>
      </c>
      <c r="AN70" s="65">
        <f t="shared" si="64"/>
        <v>21.660538202691971</v>
      </c>
      <c r="AO70" s="68">
        <f t="shared" si="65"/>
        <v>33.805390914219387</v>
      </c>
      <c r="AP70" s="59"/>
      <c r="AQ70" s="84">
        <v>33.94</v>
      </c>
      <c r="AR70" s="84">
        <v>33.94</v>
      </c>
    </row>
    <row r="71" spans="1:44" x14ac:dyDescent="0.25">
      <c r="A71" s="56" t="s">
        <v>48</v>
      </c>
      <c r="B71" s="74">
        <v>7639</v>
      </c>
      <c r="C71" s="74">
        <v>35.654378309999998</v>
      </c>
      <c r="D71" s="74">
        <v>42.7</v>
      </c>
      <c r="E71" s="74">
        <v>7050.6634999999997</v>
      </c>
      <c r="F71" s="74">
        <v>8215.7976739999995</v>
      </c>
      <c r="G71" s="69">
        <f t="shared" si="45"/>
        <v>11.11305032639836</v>
      </c>
      <c r="H71" s="70">
        <f t="shared" si="46"/>
        <v>9.53703844946949</v>
      </c>
      <c r="I71" s="59"/>
      <c r="J71" s="74">
        <v>7754</v>
      </c>
      <c r="K71" s="78">
        <v>64.395370429999602</v>
      </c>
      <c r="L71" s="78">
        <v>57.051000000000002</v>
      </c>
      <c r="M71" s="78">
        <v>10186.530000000001</v>
      </c>
      <c r="N71" s="60">
        <v>11226.490381</v>
      </c>
      <c r="O71" s="57">
        <f t="shared" si="47"/>
        <v>11.92225128969331</v>
      </c>
      <c r="P71" s="58">
        <f t="shared" si="48"/>
        <v>10.817839441214732</v>
      </c>
      <c r="Q71" s="61"/>
      <c r="R71" s="62">
        <f t="shared" si="49"/>
        <v>1.505432648252389</v>
      </c>
      <c r="S71" s="62">
        <f t="shared" si="50"/>
        <v>80.609993729545991</v>
      </c>
      <c r="T71" s="62">
        <f t="shared" si="51"/>
        <v>33.608899297423882</v>
      </c>
      <c r="U71" s="62">
        <f t="shared" si="52"/>
        <v>44.47619007771398</v>
      </c>
      <c r="V71" s="62">
        <f t="shared" si="53"/>
        <v>36.645166135574925</v>
      </c>
      <c r="W71" s="62"/>
      <c r="X71" s="63">
        <f t="shared" ref="X71:X105" si="66">(O71-G71)</f>
        <v>0.80920096329495017</v>
      </c>
      <c r="Y71" s="64">
        <f t="shared" ref="Y71:Y105" si="67">(P71-H71)</f>
        <v>1.2808009917452416</v>
      </c>
      <c r="Z71" s="80">
        <f t="shared" si="42"/>
        <v>1280.8009917452416</v>
      </c>
      <c r="AA71" s="81"/>
      <c r="AB71" s="82">
        <f t="shared" si="54"/>
        <v>922982.52389056154</v>
      </c>
      <c r="AC71" s="83">
        <f t="shared" si="55"/>
        <v>1075506.9608587511</v>
      </c>
      <c r="AD71" s="83">
        <f t="shared" si="56"/>
        <v>10257.151238381988</v>
      </c>
      <c r="AE71" s="81"/>
      <c r="AF71" s="82">
        <f t="shared" si="57"/>
        <v>1313712.9223626514</v>
      </c>
      <c r="AG71" s="83">
        <f t="shared" si="58"/>
        <v>1447832.1358008769</v>
      </c>
      <c r="AH71" s="83">
        <f t="shared" si="59"/>
        <v>15662.41558292489</v>
      </c>
      <c r="AI71" s="59"/>
      <c r="AJ71" s="66">
        <f t="shared" si="60"/>
        <v>0.95370384494694904</v>
      </c>
      <c r="AK71" s="66">
        <f t="shared" si="61"/>
        <v>1.0817839441214732</v>
      </c>
      <c r="AL71" s="67">
        <f t="shared" si="62"/>
        <v>1.1342975598275467</v>
      </c>
      <c r="AM71" s="65">
        <f t="shared" si="63"/>
        <v>42.333455765238192</v>
      </c>
      <c r="AN71" s="65">
        <f t="shared" si="64"/>
        <v>34.618574169416668</v>
      </c>
      <c r="AO71" s="68">
        <f t="shared" si="65"/>
        <v>52.697520187832914</v>
      </c>
      <c r="AP71" s="59"/>
      <c r="AQ71" s="84">
        <v>26.08</v>
      </c>
      <c r="AR71" s="84">
        <v>30.3</v>
      </c>
    </row>
    <row r="72" spans="1:44" x14ac:dyDescent="0.25">
      <c r="A72" s="56" t="s">
        <v>16</v>
      </c>
      <c r="B72" s="74">
        <v>4003</v>
      </c>
      <c r="C72" s="74">
        <v>31.627255000000002</v>
      </c>
      <c r="D72" s="74">
        <v>38.479999999999997</v>
      </c>
      <c r="E72" s="74">
        <v>5586.29</v>
      </c>
      <c r="F72" s="74">
        <v>6442.003436</v>
      </c>
      <c r="G72" s="69">
        <f t="shared" ref="G72:G105" si="68">(C72+D72)/E72*1000</f>
        <v>12.549877467872237</v>
      </c>
      <c r="H72" s="70">
        <f t="shared" ref="H72:H105" si="69">(C72+D72)/F72*1000</f>
        <v>10.882834151906529</v>
      </c>
      <c r="I72" s="59"/>
      <c r="J72" s="74">
        <v>4112</v>
      </c>
      <c r="K72" s="78">
        <v>48.168945000000001</v>
      </c>
      <c r="L72" s="78">
        <v>42.347000000000001</v>
      </c>
      <c r="M72" s="78">
        <v>6651.72</v>
      </c>
      <c r="N72" s="60">
        <v>7440.9199360000002</v>
      </c>
      <c r="O72" s="57">
        <f t="shared" ref="O72:O105" si="70">(K72+L72)/M72*1000</f>
        <v>13.60790066328709</v>
      </c>
      <c r="P72" s="58">
        <f t="shared" ref="P72:P105" si="71">(K72+L72)/N72*1000</f>
        <v>12.164617517529489</v>
      </c>
      <c r="Q72" s="61"/>
      <c r="R72" s="62">
        <f t="shared" ref="R72:R105" si="72">(J72-B72)/B72*100</f>
        <v>2.7229577816637525</v>
      </c>
      <c r="S72" s="62">
        <f t="shared" ref="S72:S105" si="73">(K72-C72)/C72*100</f>
        <v>52.302009769738156</v>
      </c>
      <c r="T72" s="62">
        <f t="shared" ref="T72:T105" si="74">(L72-D72)/D72*100</f>
        <v>10.049376299376311</v>
      </c>
      <c r="U72" s="62">
        <f t="shared" ref="U72:U105" si="75">(M72-E72)/E72*100</f>
        <v>19.072228616845891</v>
      </c>
      <c r="V72" s="62">
        <f t="shared" ref="V72:V105" si="76">(N72-F72)/F72*100</f>
        <v>15.506301881457119</v>
      </c>
      <c r="W72" s="62"/>
      <c r="X72" s="63">
        <f t="shared" si="66"/>
        <v>1.0580231954148527</v>
      </c>
      <c r="Y72" s="64">
        <f t="shared" si="67"/>
        <v>1.2817833656229602</v>
      </c>
      <c r="Z72" s="80">
        <f t="shared" si="42"/>
        <v>1281.7833656229602</v>
      </c>
      <c r="AA72" s="81"/>
      <c r="AB72" s="82">
        <f t="shared" ref="AB72:AB105" si="77">E72*1000000/B72</f>
        <v>1395525.8556082938</v>
      </c>
      <c r="AC72" s="83">
        <f t="shared" ref="AC72:AC105" si="78">F72*1000000/B72</f>
        <v>1609293.8885835623</v>
      </c>
      <c r="AD72" s="83">
        <f t="shared" ref="AD72:AD105" si="79">(C72+D72)*1000000/B72</f>
        <v>17513.67849113165</v>
      </c>
      <c r="AE72" s="81"/>
      <c r="AF72" s="82">
        <f t="shared" ref="AF72:AF105" si="80">M72*1000000/J72</f>
        <v>1617636.186770428</v>
      </c>
      <c r="AG72" s="83">
        <f t="shared" ref="AG72:AG105" si="81">N72*1000000/J72</f>
        <v>1809562.2412451361</v>
      </c>
      <c r="AH72" s="83">
        <f t="shared" ref="AH72:AH105" si="82">(K72+L72)*1000000/J72</f>
        <v>22012.632538910504</v>
      </c>
      <c r="AI72" s="59"/>
      <c r="AJ72" s="66">
        <f t="shared" ref="AJ72:AJ105" si="83">AD72/AC72*100</f>
        <v>1.0882834151906526</v>
      </c>
      <c r="AK72" s="66">
        <f t="shared" ref="AK72:AK105" si="84">AH72/AG72*100</f>
        <v>1.2164617517529488</v>
      </c>
      <c r="AL72" s="67">
        <f t="shared" ref="AL72:AL103" si="85">AK72/AJ72</f>
        <v>1.1177802902930769</v>
      </c>
      <c r="AM72" s="65">
        <f t="shared" ref="AM72:AM105" si="86">(AF72-AB72)/AB72*100</f>
        <v>15.91588792637015</v>
      </c>
      <c r="AN72" s="65">
        <f t="shared" ref="AN72:AN105" si="87">(AG72-AC72)/AC72*100</f>
        <v>12.444485999871793</v>
      </c>
      <c r="AO72" s="68">
        <f t="shared" ref="AO72:AO105" si="88">(AH72-AD72)/AD72*100</f>
        <v>25.6882302027925</v>
      </c>
      <c r="AP72" s="59"/>
      <c r="AQ72" s="84">
        <v>24.74</v>
      </c>
      <c r="AR72" s="84">
        <v>25</v>
      </c>
    </row>
    <row r="73" spans="1:44" x14ac:dyDescent="0.25">
      <c r="A73" s="56" t="s">
        <v>62</v>
      </c>
      <c r="B73" s="74">
        <v>11291</v>
      </c>
      <c r="C73" s="74">
        <v>20.950433949999997</v>
      </c>
      <c r="D73" s="74">
        <v>62.6</v>
      </c>
      <c r="E73" s="74">
        <v>8182.9780000000001</v>
      </c>
      <c r="F73" s="74">
        <v>9386.1700820000005</v>
      </c>
      <c r="G73" s="69">
        <f t="shared" si="68"/>
        <v>10.210272342171761</v>
      </c>
      <c r="H73" s="70">
        <f t="shared" si="69"/>
        <v>8.9014404405718057</v>
      </c>
      <c r="I73" s="59"/>
      <c r="J73" s="74">
        <v>12494</v>
      </c>
      <c r="K73" s="78">
        <v>41.894871639999906</v>
      </c>
      <c r="L73" s="78">
        <v>86.350999999999999</v>
      </c>
      <c r="M73" s="78">
        <v>11218.920599999999</v>
      </c>
      <c r="N73" s="60">
        <v>12573.997382</v>
      </c>
      <c r="O73" s="57">
        <f t="shared" si="70"/>
        <v>11.431213056272091</v>
      </c>
      <c r="P73" s="58">
        <f t="shared" si="71"/>
        <v>10.199292058354265</v>
      </c>
      <c r="Q73" s="61"/>
      <c r="R73" s="62">
        <f t="shared" si="72"/>
        <v>10.654503586927641</v>
      </c>
      <c r="S73" s="62">
        <f t="shared" si="73"/>
        <v>99.971378826737435</v>
      </c>
      <c r="T73" s="62">
        <f t="shared" si="74"/>
        <v>37.940894568690091</v>
      </c>
      <c r="U73" s="62">
        <f t="shared" si="75"/>
        <v>37.100705879937593</v>
      </c>
      <c r="V73" s="62">
        <f t="shared" si="76"/>
        <v>33.963025090642063</v>
      </c>
      <c r="W73" s="62"/>
      <c r="X73" s="63">
        <f t="shared" si="66"/>
        <v>1.2209407141003297</v>
      </c>
      <c r="Y73" s="64">
        <f t="shared" si="67"/>
        <v>1.2978516177824595</v>
      </c>
      <c r="Z73" s="80">
        <f t="shared" ref="Z73:Z105" si="89">Y73*1000</f>
        <v>1297.8516177824595</v>
      </c>
      <c r="AA73" s="81"/>
      <c r="AB73" s="82">
        <f t="shared" si="77"/>
        <v>724734.56735453021</v>
      </c>
      <c r="AC73" s="83">
        <f t="shared" si="78"/>
        <v>831296.6151802321</v>
      </c>
      <c r="AD73" s="83">
        <f t="shared" si="79"/>
        <v>7399.7373084757774</v>
      </c>
      <c r="AE73" s="81"/>
      <c r="AF73" s="82">
        <f t="shared" si="80"/>
        <v>897944.66143749002</v>
      </c>
      <c r="AG73" s="83">
        <f t="shared" si="81"/>
        <v>1006402.8639346886</v>
      </c>
      <c r="AH73" s="83">
        <f t="shared" si="82"/>
        <v>10264.596737634058</v>
      </c>
      <c r="AI73" s="59"/>
      <c r="AJ73" s="66">
        <f t="shared" si="83"/>
        <v>0.89014404405718062</v>
      </c>
      <c r="AK73" s="66">
        <f t="shared" si="84"/>
        <v>1.0199292058354263</v>
      </c>
      <c r="AL73" s="67">
        <f t="shared" si="85"/>
        <v>1.1458024267473599</v>
      </c>
      <c r="AM73" s="65">
        <f t="shared" si="86"/>
        <v>23.899797510034844</v>
      </c>
      <c r="AN73" s="65">
        <f t="shared" si="87"/>
        <v>21.064232135300106</v>
      </c>
      <c r="AO73" s="68">
        <f t="shared" si="88"/>
        <v>38.715690972932578</v>
      </c>
      <c r="AP73" s="59"/>
      <c r="AQ73" s="84">
        <v>17.41</v>
      </c>
      <c r="AR73" s="84">
        <v>20.36</v>
      </c>
    </row>
    <row r="74" spans="1:44" x14ac:dyDescent="0.25">
      <c r="A74" s="56" t="s">
        <v>26</v>
      </c>
      <c r="B74" s="74">
        <v>6850</v>
      </c>
      <c r="C74" s="74">
        <v>92.238728250000378</v>
      </c>
      <c r="D74" s="74">
        <v>129.30000000000001</v>
      </c>
      <c r="E74" s="74">
        <v>17645.580000000002</v>
      </c>
      <c r="F74" s="74">
        <v>20096.209855999998</v>
      </c>
      <c r="G74" s="69">
        <f t="shared" si="68"/>
        <v>12.554913369240364</v>
      </c>
      <c r="H74" s="70">
        <f t="shared" si="69"/>
        <v>11.023905992097161</v>
      </c>
      <c r="I74" s="59"/>
      <c r="J74" s="74">
        <v>7672</v>
      </c>
      <c r="K74" s="78">
        <v>204.509298239999</v>
      </c>
      <c r="L74" s="78">
        <v>161.16399999999999</v>
      </c>
      <c r="M74" s="78">
        <v>27509.61</v>
      </c>
      <c r="N74" s="60">
        <v>29595.970929999999</v>
      </c>
      <c r="O74" s="57">
        <f t="shared" si="70"/>
        <v>13.292565697587097</v>
      </c>
      <c r="P74" s="58">
        <f t="shared" si="71"/>
        <v>12.355509440960212</v>
      </c>
      <c r="Q74" s="61"/>
      <c r="R74" s="62">
        <f t="shared" si="72"/>
        <v>12</v>
      </c>
      <c r="S74" s="62">
        <f t="shared" si="73"/>
        <v>121.71738717570422</v>
      </c>
      <c r="T74" s="62">
        <f t="shared" si="74"/>
        <v>24.643464810518154</v>
      </c>
      <c r="U74" s="62">
        <f t="shared" si="75"/>
        <v>55.900854491606388</v>
      </c>
      <c r="V74" s="62">
        <f t="shared" si="76"/>
        <v>47.271406608862208</v>
      </c>
      <c r="W74" s="62"/>
      <c r="X74" s="63">
        <f t="shared" si="66"/>
        <v>0.73765232834673355</v>
      </c>
      <c r="Y74" s="64">
        <f t="shared" si="67"/>
        <v>1.331603448863051</v>
      </c>
      <c r="Z74" s="80">
        <f t="shared" si="89"/>
        <v>1331.603448863051</v>
      </c>
      <c r="AA74" s="81"/>
      <c r="AB74" s="82">
        <f t="shared" si="77"/>
        <v>2575997.0802919706</v>
      </c>
      <c r="AC74" s="83">
        <f t="shared" si="78"/>
        <v>2933753.2636496346</v>
      </c>
      <c r="AD74" s="83">
        <f t="shared" si="79"/>
        <v>32341.420182481808</v>
      </c>
      <c r="AE74" s="81"/>
      <c r="AF74" s="82">
        <f t="shared" si="80"/>
        <v>3585715.5891553704</v>
      </c>
      <c r="AG74" s="83">
        <f t="shared" si="81"/>
        <v>3857660.44447341</v>
      </c>
      <c r="AH74" s="83">
        <f t="shared" si="82"/>
        <v>47663.360041709981</v>
      </c>
      <c r="AI74" s="59"/>
      <c r="AJ74" s="66">
        <f t="shared" si="83"/>
        <v>1.102390599209716</v>
      </c>
      <c r="AK74" s="66">
        <f t="shared" si="84"/>
        <v>1.2355509440960211</v>
      </c>
      <c r="AL74" s="67">
        <f t="shared" si="85"/>
        <v>1.1207923443666568</v>
      </c>
      <c r="AM74" s="65">
        <f t="shared" si="86"/>
        <v>39.19719151036287</v>
      </c>
      <c r="AN74" s="65">
        <f t="shared" si="87"/>
        <v>31.492327329341276</v>
      </c>
      <c r="AO74" s="68">
        <f t="shared" si="88"/>
        <v>47.375593813680204</v>
      </c>
      <c r="AP74" s="59"/>
      <c r="AQ74" s="84">
        <v>18.34</v>
      </c>
      <c r="AR74" s="84">
        <v>22.1</v>
      </c>
    </row>
    <row r="75" spans="1:44" x14ac:dyDescent="0.25">
      <c r="A75" s="56" t="s">
        <v>77</v>
      </c>
      <c r="B75" s="74">
        <v>7679</v>
      </c>
      <c r="C75" s="74">
        <v>41.675137599999999</v>
      </c>
      <c r="D75" s="74">
        <v>49.6</v>
      </c>
      <c r="E75" s="74">
        <v>8182.7939999999999</v>
      </c>
      <c r="F75" s="74">
        <v>9751.0780790000008</v>
      </c>
      <c r="G75" s="69">
        <f t="shared" si="68"/>
        <v>11.154519788717643</v>
      </c>
      <c r="H75" s="70">
        <f t="shared" si="69"/>
        <v>9.3605175612910809</v>
      </c>
      <c r="I75" s="59"/>
      <c r="J75" s="74">
        <v>8390</v>
      </c>
      <c r="K75" s="78">
        <v>93.998689310000216</v>
      </c>
      <c r="L75" s="78">
        <v>64.879000000000005</v>
      </c>
      <c r="M75" s="78">
        <v>14596.2538</v>
      </c>
      <c r="N75" s="60">
        <v>14809.865425</v>
      </c>
      <c r="O75" s="57">
        <f t="shared" si="70"/>
        <v>10.884826441562712</v>
      </c>
      <c r="P75" s="58">
        <f t="shared" si="71"/>
        <v>10.727828022110485</v>
      </c>
      <c r="Q75" s="61"/>
      <c r="R75" s="62">
        <f t="shared" si="72"/>
        <v>9.2590181013152755</v>
      </c>
      <c r="S75" s="62">
        <f t="shared" si="73"/>
        <v>125.55099928452358</v>
      </c>
      <c r="T75" s="62">
        <f t="shared" si="74"/>
        <v>30.804435483870975</v>
      </c>
      <c r="U75" s="62">
        <f t="shared" si="75"/>
        <v>78.377383079666927</v>
      </c>
      <c r="V75" s="62">
        <f t="shared" si="76"/>
        <v>51.879262016111262</v>
      </c>
      <c r="W75" s="62"/>
      <c r="X75" s="63">
        <f t="shared" si="66"/>
        <v>-0.26969334715493076</v>
      </c>
      <c r="Y75" s="64">
        <f t="shared" si="67"/>
        <v>1.3673104608194038</v>
      </c>
      <c r="Z75" s="80">
        <f t="shared" si="89"/>
        <v>1367.3104608194037</v>
      </c>
      <c r="AA75" s="81"/>
      <c r="AB75" s="82">
        <f t="shared" si="77"/>
        <v>1065606.7196249512</v>
      </c>
      <c r="AC75" s="83">
        <f t="shared" si="78"/>
        <v>1269836.9682250293</v>
      </c>
      <c r="AD75" s="83">
        <f t="shared" si="79"/>
        <v>11886.33124104701</v>
      </c>
      <c r="AE75" s="81"/>
      <c r="AF75" s="82">
        <f t="shared" si="80"/>
        <v>1739720.3575685339</v>
      </c>
      <c r="AG75" s="83">
        <f t="shared" si="81"/>
        <v>1765180.6227651967</v>
      </c>
      <c r="AH75" s="83">
        <f t="shared" si="82"/>
        <v>18936.554148986914</v>
      </c>
      <c r="AI75" s="59"/>
      <c r="AJ75" s="66">
        <f t="shared" si="83"/>
        <v>0.93605175612910796</v>
      </c>
      <c r="AK75" s="66">
        <f t="shared" si="84"/>
        <v>1.0727828022110486</v>
      </c>
      <c r="AL75" s="67">
        <f t="shared" si="85"/>
        <v>1.1460721003797589</v>
      </c>
      <c r="AM75" s="65">
        <f t="shared" si="86"/>
        <v>63.261016051103944</v>
      </c>
      <c r="AN75" s="65">
        <f t="shared" si="87"/>
        <v>39.008444937034383</v>
      </c>
      <c r="AO75" s="68">
        <f t="shared" si="88"/>
        <v>59.313700459511033</v>
      </c>
      <c r="AP75" s="59"/>
      <c r="AQ75" s="84">
        <v>23.5</v>
      </c>
      <c r="AR75" s="84">
        <v>30.32</v>
      </c>
    </row>
    <row r="76" spans="1:44" x14ac:dyDescent="0.25">
      <c r="A76" s="56" t="s">
        <v>25</v>
      </c>
      <c r="B76" s="74">
        <v>11782.6</v>
      </c>
      <c r="C76" s="74">
        <v>83.595117636999802</v>
      </c>
      <c r="D76" s="74">
        <v>127.57</v>
      </c>
      <c r="E76" s="74">
        <v>19667.4267</v>
      </c>
      <c r="F76" s="74">
        <v>22555.405181499998</v>
      </c>
      <c r="G76" s="69">
        <f t="shared" si="68"/>
        <v>10.736794439762667</v>
      </c>
      <c r="H76" s="70">
        <f t="shared" si="69"/>
        <v>9.3620627046060783</v>
      </c>
      <c r="I76" s="59"/>
      <c r="J76" s="74">
        <v>13742</v>
      </c>
      <c r="K76" s="78">
        <v>165.26969573000079</v>
      </c>
      <c r="L76" s="78">
        <v>167.03</v>
      </c>
      <c r="M76" s="78">
        <v>27031.81</v>
      </c>
      <c r="N76" s="60">
        <v>30941.701942</v>
      </c>
      <c r="O76" s="57">
        <f t="shared" si="70"/>
        <v>12.292913265149496</v>
      </c>
      <c r="P76" s="58">
        <f t="shared" si="71"/>
        <v>10.739541617745987</v>
      </c>
      <c r="Q76" s="61"/>
      <c r="R76" s="62">
        <f t="shared" si="72"/>
        <v>16.629606368713183</v>
      </c>
      <c r="S76" s="62">
        <f t="shared" si="73"/>
        <v>97.702569721429796</v>
      </c>
      <c r="T76" s="62">
        <f t="shared" si="74"/>
        <v>30.932037312847854</v>
      </c>
      <c r="U76" s="62">
        <f t="shared" si="75"/>
        <v>37.444569705705327</v>
      </c>
      <c r="V76" s="62">
        <f t="shared" si="76"/>
        <v>37.18087391034085</v>
      </c>
      <c r="W76" s="62"/>
      <c r="X76" s="63">
        <f t="shared" si="66"/>
        <v>1.5561188253868288</v>
      </c>
      <c r="Y76" s="64">
        <f t="shared" si="67"/>
        <v>1.3774789131399086</v>
      </c>
      <c r="Z76" s="80">
        <f t="shared" si="89"/>
        <v>1377.4789131399086</v>
      </c>
      <c r="AA76" s="81"/>
      <c r="AB76" s="82">
        <f t="shared" si="77"/>
        <v>1669192.42781729</v>
      </c>
      <c r="AC76" s="83">
        <f t="shared" si="78"/>
        <v>1914297.7934836114</v>
      </c>
      <c r="AD76" s="83">
        <f t="shared" si="79"/>
        <v>17921.775977882626</v>
      </c>
      <c r="AE76" s="81"/>
      <c r="AF76" s="82">
        <f t="shared" si="80"/>
        <v>1967094.3094163877</v>
      </c>
      <c r="AG76" s="83">
        <f t="shared" si="81"/>
        <v>2251615.6266918937</v>
      </c>
      <c r="AH76" s="83">
        <f t="shared" si="82"/>
        <v>24181.319730024799</v>
      </c>
      <c r="AI76" s="59"/>
      <c r="AJ76" s="66">
        <f t="shared" si="83"/>
        <v>0.93620627046060778</v>
      </c>
      <c r="AK76" s="66">
        <f t="shared" si="84"/>
        <v>1.0739541617745985</v>
      </c>
      <c r="AL76" s="67">
        <f t="shared" si="85"/>
        <v>1.1471341259509185</v>
      </c>
      <c r="AM76" s="65">
        <f t="shared" si="86"/>
        <v>17.847066439706264</v>
      </c>
      <c r="AN76" s="65">
        <f t="shared" si="87"/>
        <v>17.620969650413485</v>
      </c>
      <c r="AO76" s="68">
        <f t="shared" si="88"/>
        <v>34.927028213426588</v>
      </c>
      <c r="AP76" s="59"/>
      <c r="AQ76" s="84">
        <v>20.65</v>
      </c>
      <c r="AR76" s="84">
        <v>20.65</v>
      </c>
    </row>
    <row r="77" spans="1:44" x14ac:dyDescent="0.25">
      <c r="A77" s="56" t="s">
        <v>54</v>
      </c>
      <c r="B77" s="74">
        <v>15246.305555555555</v>
      </c>
      <c r="C77" s="74">
        <v>48.470250915277767</v>
      </c>
      <c r="D77" s="74">
        <v>80.844444444444449</v>
      </c>
      <c r="E77" s="74">
        <v>12542.555961111111</v>
      </c>
      <c r="F77" s="74">
        <v>14171.882040166667</v>
      </c>
      <c r="G77" s="69">
        <f t="shared" si="68"/>
        <v>10.310075215982259</v>
      </c>
      <c r="H77" s="70">
        <f t="shared" si="69"/>
        <v>9.1247369257810593</v>
      </c>
      <c r="I77" s="59"/>
      <c r="J77" s="74">
        <v>16804</v>
      </c>
      <c r="K77" s="78">
        <v>87.116318419999615</v>
      </c>
      <c r="L77" s="78">
        <v>108.861</v>
      </c>
      <c r="M77" s="78">
        <v>17436.147300000001</v>
      </c>
      <c r="N77" s="60">
        <v>18608.916836</v>
      </c>
      <c r="O77" s="57">
        <f t="shared" si="70"/>
        <v>11.239714545196554</v>
      </c>
      <c r="P77" s="58">
        <f t="shared" si="71"/>
        <v>10.531366234109361</v>
      </c>
      <c r="Q77" s="61"/>
      <c r="R77" s="62">
        <f t="shared" si="72"/>
        <v>10.216864923560722</v>
      </c>
      <c r="S77" s="62">
        <f t="shared" si="73"/>
        <v>79.731519385513749</v>
      </c>
      <c r="T77" s="62">
        <f t="shared" si="74"/>
        <v>34.654892798240787</v>
      </c>
      <c r="U77" s="62">
        <f t="shared" si="75"/>
        <v>39.015901974539638</v>
      </c>
      <c r="V77" s="62">
        <f t="shared" si="76"/>
        <v>31.308719500047093</v>
      </c>
      <c r="W77" s="62"/>
      <c r="X77" s="63">
        <f t="shared" si="66"/>
        <v>0.92963932921429482</v>
      </c>
      <c r="Y77" s="64">
        <f t="shared" si="67"/>
        <v>1.4066293083283021</v>
      </c>
      <c r="Z77" s="80">
        <f t="shared" si="89"/>
        <v>1406.6293083283022</v>
      </c>
      <c r="AA77" s="81"/>
      <c r="AB77" s="82">
        <f t="shared" si="77"/>
        <v>822661.98295761994</v>
      </c>
      <c r="AC77" s="83">
        <f t="shared" si="78"/>
        <v>929528.92676367878</v>
      </c>
      <c r="AD77" s="83">
        <f t="shared" si="79"/>
        <v>8481.7069216221771</v>
      </c>
      <c r="AE77" s="81"/>
      <c r="AF77" s="82">
        <f t="shared" si="80"/>
        <v>1037618.858605094</v>
      </c>
      <c r="AG77" s="83">
        <f t="shared" si="81"/>
        <v>1107409.952154249</v>
      </c>
      <c r="AH77" s="83">
        <f t="shared" si="82"/>
        <v>11662.539777433922</v>
      </c>
      <c r="AI77" s="59"/>
      <c r="AJ77" s="66">
        <f t="shared" si="83"/>
        <v>0.91247369257810595</v>
      </c>
      <c r="AK77" s="66">
        <f t="shared" si="84"/>
        <v>1.0531366234109363</v>
      </c>
      <c r="AL77" s="67">
        <f t="shared" si="85"/>
        <v>1.1541556013909846</v>
      </c>
      <c r="AM77" s="65">
        <f t="shared" si="86"/>
        <v>26.129428623243882</v>
      </c>
      <c r="AN77" s="65">
        <f t="shared" si="87"/>
        <v>19.136685289600912</v>
      </c>
      <c r="AO77" s="68">
        <f t="shared" si="88"/>
        <v>37.502272658147817</v>
      </c>
      <c r="AP77" s="59"/>
      <c r="AQ77" s="84">
        <v>21.36</v>
      </c>
      <c r="AR77" s="84">
        <v>24.36</v>
      </c>
    </row>
    <row r="78" spans="1:44" x14ac:dyDescent="0.25">
      <c r="A78" s="56" t="s">
        <v>91</v>
      </c>
      <c r="B78" s="74">
        <v>19541</v>
      </c>
      <c r="C78" s="74">
        <v>68.384162389999986</v>
      </c>
      <c r="D78" s="74">
        <v>61.2</v>
      </c>
      <c r="E78" s="74">
        <v>14375.5288</v>
      </c>
      <c r="F78" s="74">
        <v>17509.780331999998</v>
      </c>
      <c r="G78" s="69">
        <f t="shared" si="68"/>
        <v>9.0142188292927337</v>
      </c>
      <c r="H78" s="70">
        <f t="shared" si="69"/>
        <v>7.4006732199363148</v>
      </c>
      <c r="I78" s="59"/>
      <c r="J78" s="74">
        <v>21225</v>
      </c>
      <c r="K78" s="78">
        <v>140.15129870000058</v>
      </c>
      <c r="L78" s="78">
        <v>80.427000000000007</v>
      </c>
      <c r="M78" s="78">
        <v>23448.3773</v>
      </c>
      <c r="N78" s="60">
        <v>25025.892322</v>
      </c>
      <c r="O78" s="57">
        <f t="shared" si="70"/>
        <v>9.4069749850025044</v>
      </c>
      <c r="P78" s="58">
        <f t="shared" si="71"/>
        <v>8.8140033474887325</v>
      </c>
      <c r="Q78" s="61"/>
      <c r="R78" s="62">
        <f t="shared" si="72"/>
        <v>8.6177780052197939</v>
      </c>
      <c r="S78" s="62">
        <f t="shared" si="73"/>
        <v>104.94701375547639</v>
      </c>
      <c r="T78" s="62">
        <f t="shared" si="74"/>
        <v>31.416666666666671</v>
      </c>
      <c r="U78" s="62">
        <f t="shared" si="75"/>
        <v>63.113146140404943</v>
      </c>
      <c r="V78" s="62">
        <f t="shared" si="76"/>
        <v>42.925221490437153</v>
      </c>
      <c r="W78" s="62"/>
      <c r="X78" s="63">
        <f t="shared" si="66"/>
        <v>0.39275615570977074</v>
      </c>
      <c r="Y78" s="64">
        <f t="shared" si="67"/>
        <v>1.4133301275524177</v>
      </c>
      <c r="Z78" s="80">
        <f t="shared" si="89"/>
        <v>1413.3301275524177</v>
      </c>
      <c r="AA78" s="81"/>
      <c r="AB78" s="82">
        <f t="shared" si="77"/>
        <v>735659.83317128092</v>
      </c>
      <c r="AC78" s="83">
        <f t="shared" si="78"/>
        <v>896053.44311959471</v>
      </c>
      <c r="AD78" s="83">
        <f t="shared" si="79"/>
        <v>6631.3987201269119</v>
      </c>
      <c r="AE78" s="81"/>
      <c r="AF78" s="82">
        <f t="shared" si="80"/>
        <v>1104752.7585394583</v>
      </c>
      <c r="AG78" s="83">
        <f t="shared" si="81"/>
        <v>1179076.1989163721</v>
      </c>
      <c r="AH78" s="83">
        <f t="shared" si="82"/>
        <v>10392.381564193196</v>
      </c>
      <c r="AI78" s="59"/>
      <c r="AJ78" s="66">
        <f t="shared" si="83"/>
        <v>0.74006732199363134</v>
      </c>
      <c r="AK78" s="66">
        <f t="shared" si="84"/>
        <v>0.88140033474887325</v>
      </c>
      <c r="AL78" s="67">
        <f t="shared" si="85"/>
        <v>1.1909731838645594</v>
      </c>
      <c r="AM78" s="65">
        <f t="shared" si="86"/>
        <v>50.171683803517219</v>
      </c>
      <c r="AN78" s="65">
        <f t="shared" si="87"/>
        <v>31.585477179959103</v>
      </c>
      <c r="AO78" s="68">
        <f t="shared" si="88"/>
        <v>56.714774707353236</v>
      </c>
      <c r="AP78" s="59"/>
      <c r="AQ78" s="84">
        <v>24.82</v>
      </c>
      <c r="AR78" s="84">
        <v>32.85</v>
      </c>
    </row>
    <row r="79" spans="1:44" x14ac:dyDescent="0.25">
      <c r="A79" s="56" t="s">
        <v>30</v>
      </c>
      <c r="B79" s="74">
        <v>13027</v>
      </c>
      <c r="C79" s="74">
        <v>84.169094529999199</v>
      </c>
      <c r="D79" s="74">
        <v>154.6</v>
      </c>
      <c r="E79" s="74">
        <v>22572.65</v>
      </c>
      <c r="F79" s="74">
        <v>26354.594663</v>
      </c>
      <c r="G79" s="69">
        <f t="shared" si="68"/>
        <v>10.577805199212285</v>
      </c>
      <c r="H79" s="70">
        <f t="shared" si="69"/>
        <v>9.0598659392479384</v>
      </c>
      <c r="I79" s="59"/>
      <c r="J79" s="74">
        <v>13599</v>
      </c>
      <c r="K79" s="78">
        <v>167.00187469000105</v>
      </c>
      <c r="L79" s="78">
        <v>179.43</v>
      </c>
      <c r="M79" s="78">
        <v>28151.68</v>
      </c>
      <c r="N79" s="60">
        <v>32875.770789000002</v>
      </c>
      <c r="O79" s="57">
        <f t="shared" si="70"/>
        <v>12.305904112649797</v>
      </c>
      <c r="P79" s="58">
        <f t="shared" si="71"/>
        <v>10.537604636357749</v>
      </c>
      <c r="Q79" s="61"/>
      <c r="R79" s="62">
        <f t="shared" si="72"/>
        <v>4.3908804790051432</v>
      </c>
      <c r="S79" s="62">
        <f t="shared" si="73"/>
        <v>98.412345555741879</v>
      </c>
      <c r="T79" s="62">
        <f t="shared" si="74"/>
        <v>16.060802069857704</v>
      </c>
      <c r="U79" s="62">
        <f t="shared" si="75"/>
        <v>24.715884045515253</v>
      </c>
      <c r="V79" s="62">
        <f t="shared" si="76"/>
        <v>24.74398187256234</v>
      </c>
      <c r="W79" s="62"/>
      <c r="X79" s="63">
        <f t="shared" si="66"/>
        <v>1.7280989134375115</v>
      </c>
      <c r="Y79" s="64">
        <f t="shared" si="67"/>
        <v>1.4777386971098103</v>
      </c>
      <c r="Z79" s="80">
        <f t="shared" si="89"/>
        <v>1477.7386971098103</v>
      </c>
      <c r="AA79" s="81"/>
      <c r="AB79" s="82">
        <f t="shared" si="77"/>
        <v>1732758.8853918784</v>
      </c>
      <c r="AC79" s="83">
        <f t="shared" si="78"/>
        <v>2023074.7419206265</v>
      </c>
      <c r="AD79" s="83">
        <f t="shared" si="79"/>
        <v>18328.785946879496</v>
      </c>
      <c r="AE79" s="81"/>
      <c r="AF79" s="82">
        <f t="shared" si="80"/>
        <v>2070128.6859327892</v>
      </c>
      <c r="AG79" s="83">
        <f t="shared" si="81"/>
        <v>2417513.8457974852</v>
      </c>
      <c r="AH79" s="83">
        <f t="shared" si="82"/>
        <v>25474.805109934634</v>
      </c>
      <c r="AI79" s="59"/>
      <c r="AJ79" s="66">
        <f t="shared" si="83"/>
        <v>0.90598659392479386</v>
      </c>
      <c r="AK79" s="66">
        <f t="shared" si="84"/>
        <v>1.0537604636357751</v>
      </c>
      <c r="AL79" s="67">
        <f t="shared" si="85"/>
        <v>1.1631082299692925</v>
      </c>
      <c r="AM79" s="65">
        <f t="shared" si="86"/>
        <v>19.470094967345194</v>
      </c>
      <c r="AN79" s="65">
        <f t="shared" si="87"/>
        <v>19.497010945942311</v>
      </c>
      <c r="AO79" s="68">
        <f t="shared" si="88"/>
        <v>38.987956887956123</v>
      </c>
      <c r="AP79" s="59"/>
      <c r="AQ79" s="84">
        <v>18.059999999999999</v>
      </c>
      <c r="AR79" s="84">
        <v>17.690000000000001</v>
      </c>
    </row>
    <row r="80" spans="1:44" x14ac:dyDescent="0.25">
      <c r="A80" s="56" t="s">
        <v>57</v>
      </c>
      <c r="B80" s="74">
        <v>16299</v>
      </c>
      <c r="C80" s="74">
        <v>40.934264390000017</v>
      </c>
      <c r="D80" s="74">
        <v>89.3</v>
      </c>
      <c r="E80" s="74">
        <v>13334.224699999999</v>
      </c>
      <c r="F80" s="74">
        <v>14603.253914999999</v>
      </c>
      <c r="G80" s="69">
        <f t="shared" si="68"/>
        <v>9.7669168864388514</v>
      </c>
      <c r="H80" s="70">
        <f t="shared" si="69"/>
        <v>8.9181674952749752</v>
      </c>
      <c r="I80" s="59"/>
      <c r="J80" s="74">
        <v>17340</v>
      </c>
      <c r="K80" s="78">
        <v>76.552715800000001</v>
      </c>
      <c r="L80" s="78">
        <v>113.658</v>
      </c>
      <c r="M80" s="78">
        <v>17366.469700000001</v>
      </c>
      <c r="N80" s="60">
        <v>18124.543431999999</v>
      </c>
      <c r="O80" s="57">
        <f t="shared" si="70"/>
        <v>10.952756610055294</v>
      </c>
      <c r="P80" s="58">
        <f t="shared" si="71"/>
        <v>10.494648679765984</v>
      </c>
      <c r="Q80" s="61"/>
      <c r="R80" s="62">
        <f t="shared" si="72"/>
        <v>6.3868949015277012</v>
      </c>
      <c r="S80" s="62">
        <f t="shared" si="73"/>
        <v>87.013781585632572</v>
      </c>
      <c r="T80" s="62">
        <f t="shared" si="74"/>
        <v>27.276595744680854</v>
      </c>
      <c r="U80" s="62">
        <f t="shared" si="75"/>
        <v>30.239815892708055</v>
      </c>
      <c r="V80" s="62">
        <f t="shared" si="76"/>
        <v>24.113047253003266</v>
      </c>
      <c r="W80" s="62"/>
      <c r="X80" s="63">
        <f t="shared" si="66"/>
        <v>1.1858397236164429</v>
      </c>
      <c r="Y80" s="64">
        <f t="shared" si="67"/>
        <v>1.5764811844910085</v>
      </c>
      <c r="Z80" s="80">
        <f t="shared" si="89"/>
        <v>1576.4811844910084</v>
      </c>
      <c r="AA80" s="81"/>
      <c r="AB80" s="82">
        <f t="shared" si="77"/>
        <v>818100.78532425291</v>
      </c>
      <c r="AC80" s="83">
        <f t="shared" si="78"/>
        <v>895960.11503773241</v>
      </c>
      <c r="AD80" s="83">
        <f t="shared" si="79"/>
        <v>7990.3223749923318</v>
      </c>
      <c r="AE80" s="81"/>
      <c r="AF80" s="82">
        <f t="shared" si="80"/>
        <v>1001526.5109573241</v>
      </c>
      <c r="AG80" s="83">
        <f t="shared" si="81"/>
        <v>1045244.7192618224</v>
      </c>
      <c r="AH80" s="83">
        <f t="shared" si="82"/>
        <v>10969.47611303345</v>
      </c>
      <c r="AI80" s="59"/>
      <c r="AJ80" s="66">
        <f t="shared" si="83"/>
        <v>0.89181674952749745</v>
      </c>
      <c r="AK80" s="66">
        <f t="shared" si="84"/>
        <v>1.0494648679765983</v>
      </c>
      <c r="AL80" s="67">
        <f t="shared" si="85"/>
        <v>1.1767718744154851</v>
      </c>
      <c r="AM80" s="65">
        <f t="shared" si="86"/>
        <v>22.420920371121593</v>
      </c>
      <c r="AN80" s="65">
        <f t="shared" si="87"/>
        <v>16.661969848713973</v>
      </c>
      <c r="AO80" s="68">
        <f t="shared" si="88"/>
        <v>37.284524931873946</v>
      </c>
      <c r="AP80" s="59"/>
      <c r="AQ80" s="84">
        <v>17.38</v>
      </c>
      <c r="AR80" s="84">
        <v>22</v>
      </c>
    </row>
    <row r="81" spans="1:44" x14ac:dyDescent="0.25">
      <c r="A81" s="56" t="s">
        <v>40</v>
      </c>
      <c r="B81" s="74">
        <v>7852</v>
      </c>
      <c r="C81" s="74">
        <v>33.539111640000002</v>
      </c>
      <c r="D81" s="74">
        <v>56.56</v>
      </c>
      <c r="E81" s="74">
        <v>8384.3310000000001</v>
      </c>
      <c r="F81" s="74">
        <v>9710.9783310000003</v>
      </c>
      <c r="G81" s="69">
        <f t="shared" si="68"/>
        <v>10.746130089568267</v>
      </c>
      <c r="H81" s="70">
        <f t="shared" si="69"/>
        <v>9.2780674169954551</v>
      </c>
      <c r="I81" s="59"/>
      <c r="J81" s="74">
        <v>8673</v>
      </c>
      <c r="K81" s="78">
        <v>60.286356660000301</v>
      </c>
      <c r="L81" s="78">
        <v>71.367999999999995</v>
      </c>
      <c r="M81" s="78">
        <v>12140.5075</v>
      </c>
      <c r="N81" s="60">
        <v>12107.389458</v>
      </c>
      <c r="O81" s="57">
        <f t="shared" si="70"/>
        <v>10.844221846574397</v>
      </c>
      <c r="P81" s="58">
        <f t="shared" si="71"/>
        <v>10.873884673215763</v>
      </c>
      <c r="Q81" s="61"/>
      <c r="R81" s="62">
        <f t="shared" si="72"/>
        <v>10.455934793683138</v>
      </c>
      <c r="S81" s="62">
        <f t="shared" si="73"/>
        <v>79.749414078399539</v>
      </c>
      <c r="T81" s="62">
        <f t="shared" si="74"/>
        <v>26.181046676096166</v>
      </c>
      <c r="U81" s="62">
        <f t="shared" si="75"/>
        <v>44.799954820485972</v>
      </c>
      <c r="V81" s="62">
        <f t="shared" si="76"/>
        <v>24.677339865438931</v>
      </c>
      <c r="W81" s="62"/>
      <c r="X81" s="63">
        <f t="shared" si="66"/>
        <v>9.809175700613082E-2</v>
      </c>
      <c r="Y81" s="64">
        <f t="shared" si="67"/>
        <v>1.5958172562203075</v>
      </c>
      <c r="Z81" s="80">
        <f t="shared" si="89"/>
        <v>1595.8172562203074</v>
      </c>
      <c r="AA81" s="81"/>
      <c r="AB81" s="82">
        <f t="shared" si="77"/>
        <v>1067795.5934793684</v>
      </c>
      <c r="AC81" s="83">
        <f t="shared" si="78"/>
        <v>1236752.2072083545</v>
      </c>
      <c r="AD81" s="83">
        <f t="shared" si="79"/>
        <v>11474.670356597046</v>
      </c>
      <c r="AE81" s="81"/>
      <c r="AF81" s="82">
        <f t="shared" si="80"/>
        <v>1399804.854145048</v>
      </c>
      <c r="AG81" s="83">
        <f t="shared" si="81"/>
        <v>1395986.3320650293</v>
      </c>
      <c r="AH81" s="83">
        <f t="shared" si="82"/>
        <v>15179.794380260615</v>
      </c>
      <c r="AI81" s="59"/>
      <c r="AJ81" s="66">
        <f t="shared" si="83"/>
        <v>0.92780674169954547</v>
      </c>
      <c r="AK81" s="66">
        <f t="shared" si="84"/>
        <v>1.0873884673215766</v>
      </c>
      <c r="AL81" s="67">
        <f t="shared" si="85"/>
        <v>1.1719988855973509</v>
      </c>
      <c r="AM81" s="65">
        <f t="shared" si="86"/>
        <v>31.092960365554699</v>
      </c>
      <c r="AN81" s="65">
        <f t="shared" si="87"/>
        <v>12.87518420655212</v>
      </c>
      <c r="AO81" s="68">
        <f t="shared" si="88"/>
        <v>32.289590101674776</v>
      </c>
      <c r="AP81" s="59"/>
      <c r="AQ81" s="84">
        <v>25.74</v>
      </c>
      <c r="AR81" s="84">
        <v>25.74</v>
      </c>
    </row>
    <row r="82" spans="1:44" x14ac:dyDescent="0.25">
      <c r="A82" s="56" t="s">
        <v>36</v>
      </c>
      <c r="B82" s="74">
        <v>18420</v>
      </c>
      <c r="C82" s="74">
        <v>79.338221759999982</v>
      </c>
      <c r="D82" s="74">
        <v>131.09</v>
      </c>
      <c r="E82" s="74">
        <v>20254.319899999999</v>
      </c>
      <c r="F82" s="74">
        <v>23270.816138999999</v>
      </c>
      <c r="G82" s="69">
        <f t="shared" si="68"/>
        <v>10.389300791087042</v>
      </c>
      <c r="H82" s="70">
        <f t="shared" si="69"/>
        <v>9.0425802216424778</v>
      </c>
      <c r="I82" s="59"/>
      <c r="J82" s="74">
        <v>20568</v>
      </c>
      <c r="K82" s="78">
        <v>144.39206086000203</v>
      </c>
      <c r="L82" s="78">
        <v>172.76900000000001</v>
      </c>
      <c r="M82" s="78">
        <v>28105.5265</v>
      </c>
      <c r="N82" s="60">
        <v>29767.776397000001</v>
      </c>
      <c r="O82" s="57">
        <f t="shared" si="70"/>
        <v>11.284651111588394</v>
      </c>
      <c r="P82" s="58">
        <f t="shared" si="71"/>
        <v>10.654509649298681</v>
      </c>
      <c r="Q82" s="61"/>
      <c r="R82" s="62">
        <f t="shared" si="72"/>
        <v>11.661237785016286</v>
      </c>
      <c r="S82" s="62">
        <f t="shared" si="73"/>
        <v>81.995585049525658</v>
      </c>
      <c r="T82" s="62">
        <f t="shared" si="74"/>
        <v>31.794187199633839</v>
      </c>
      <c r="U82" s="62">
        <f t="shared" si="75"/>
        <v>38.763121342820313</v>
      </c>
      <c r="V82" s="62">
        <f t="shared" si="76"/>
        <v>27.918918783048717</v>
      </c>
      <c r="W82" s="62"/>
      <c r="X82" s="63">
        <f t="shared" si="66"/>
        <v>0.89535032050135221</v>
      </c>
      <c r="Y82" s="64">
        <f t="shared" si="67"/>
        <v>1.6119294276562037</v>
      </c>
      <c r="Z82" s="80">
        <f t="shared" si="89"/>
        <v>1611.9294276562036</v>
      </c>
      <c r="AA82" s="81"/>
      <c r="AB82" s="82">
        <f t="shared" si="77"/>
        <v>1099583.0564603691</v>
      </c>
      <c r="AC82" s="83">
        <f t="shared" si="78"/>
        <v>1263345.0672638437</v>
      </c>
      <c r="AD82" s="83">
        <f t="shared" si="79"/>
        <v>11423.89911834962</v>
      </c>
      <c r="AE82" s="81"/>
      <c r="AF82" s="82">
        <f t="shared" si="80"/>
        <v>1366468.6162971607</v>
      </c>
      <c r="AG82" s="83">
        <f t="shared" si="81"/>
        <v>1447285.9002819913</v>
      </c>
      <c r="AH82" s="83">
        <f t="shared" si="82"/>
        <v>15420.121589848408</v>
      </c>
      <c r="AI82" s="59"/>
      <c r="AJ82" s="66">
        <f t="shared" si="83"/>
        <v>0.90425802216424789</v>
      </c>
      <c r="AK82" s="66">
        <f t="shared" si="84"/>
        <v>1.0654509649298682</v>
      </c>
      <c r="AL82" s="67">
        <f t="shared" si="85"/>
        <v>1.1782598979656511</v>
      </c>
      <c r="AM82" s="65">
        <f t="shared" si="86"/>
        <v>24.271523489631964</v>
      </c>
      <c r="AN82" s="65">
        <f t="shared" si="87"/>
        <v>14.559825164515598</v>
      </c>
      <c r="AO82" s="68">
        <f t="shared" si="88"/>
        <v>34.98124790930499</v>
      </c>
      <c r="AP82" s="59"/>
      <c r="AQ82" s="84">
        <v>22</v>
      </c>
      <c r="AR82" s="84">
        <v>23.65</v>
      </c>
    </row>
    <row r="83" spans="1:44" x14ac:dyDescent="0.25">
      <c r="A83" s="56" t="s">
        <v>38</v>
      </c>
      <c r="B83" s="74">
        <v>7528</v>
      </c>
      <c r="C83" s="74">
        <v>34.61983197</v>
      </c>
      <c r="D83" s="74">
        <v>60.8</v>
      </c>
      <c r="E83" s="74">
        <v>8689.43</v>
      </c>
      <c r="F83" s="74">
        <v>9944.8989930000007</v>
      </c>
      <c r="G83" s="69">
        <f t="shared" si="68"/>
        <v>10.981138230010483</v>
      </c>
      <c r="H83" s="70">
        <f t="shared" si="69"/>
        <v>9.5948517966008442</v>
      </c>
      <c r="I83" s="59"/>
      <c r="J83" s="74">
        <v>9032</v>
      </c>
      <c r="K83" s="78">
        <v>71.983669409999848</v>
      </c>
      <c r="L83" s="78">
        <v>80.504999999999995</v>
      </c>
      <c r="M83" s="78">
        <v>13680.806699999999</v>
      </c>
      <c r="N83" s="60">
        <v>13601.001474999999</v>
      </c>
      <c r="O83" s="57">
        <f t="shared" si="70"/>
        <v>11.146175277076303</v>
      </c>
      <c r="P83" s="58">
        <f t="shared" si="71"/>
        <v>11.211576565908713</v>
      </c>
      <c r="Q83" s="61"/>
      <c r="R83" s="62">
        <f t="shared" si="72"/>
        <v>19.978746014877792</v>
      </c>
      <c r="S83" s="62">
        <f t="shared" si="73"/>
        <v>107.92610857377262</v>
      </c>
      <c r="T83" s="62">
        <f t="shared" si="74"/>
        <v>32.409539473684205</v>
      </c>
      <c r="U83" s="62">
        <f t="shared" si="75"/>
        <v>57.441934626321846</v>
      </c>
      <c r="V83" s="62">
        <f t="shared" si="76"/>
        <v>36.763595935699797</v>
      </c>
      <c r="W83" s="62"/>
      <c r="X83" s="63">
        <f t="shared" si="66"/>
        <v>0.16503704706581956</v>
      </c>
      <c r="Y83" s="64">
        <f t="shared" si="67"/>
        <v>1.6167247693078686</v>
      </c>
      <c r="Z83" s="80">
        <f t="shared" si="89"/>
        <v>1616.7247693078687</v>
      </c>
      <c r="AA83" s="81"/>
      <c r="AB83" s="82">
        <f t="shared" si="77"/>
        <v>1154281.3496280552</v>
      </c>
      <c r="AC83" s="83">
        <f t="shared" si="78"/>
        <v>1321054.5952444209</v>
      </c>
      <c r="AD83" s="83">
        <f t="shared" si="79"/>
        <v>12675.323056588733</v>
      </c>
      <c r="AE83" s="81"/>
      <c r="AF83" s="82">
        <f t="shared" si="80"/>
        <v>1514704.0190434013</v>
      </c>
      <c r="AG83" s="83">
        <f t="shared" si="81"/>
        <v>1505868.188108946</v>
      </c>
      <c r="AH83" s="83">
        <f t="shared" si="82"/>
        <v>16883.156489149671</v>
      </c>
      <c r="AI83" s="59"/>
      <c r="AJ83" s="66">
        <f t="shared" si="83"/>
        <v>0.9594851796600844</v>
      </c>
      <c r="AK83" s="66">
        <f t="shared" si="84"/>
        <v>1.1211576565908712</v>
      </c>
      <c r="AL83" s="67">
        <f t="shared" si="85"/>
        <v>1.168499191397685</v>
      </c>
      <c r="AM83" s="65">
        <f t="shared" si="86"/>
        <v>31.22485428110619</v>
      </c>
      <c r="AN83" s="65">
        <f t="shared" si="87"/>
        <v>13.989852768373353</v>
      </c>
      <c r="AO83" s="68">
        <f t="shared" si="88"/>
        <v>33.197050787385436</v>
      </c>
      <c r="AP83" s="59"/>
      <c r="AQ83" s="84">
        <v>22.24</v>
      </c>
      <c r="AR83" s="84">
        <v>24.74</v>
      </c>
    </row>
    <row r="84" spans="1:44" x14ac:dyDescent="0.25">
      <c r="A84" s="56" t="s">
        <v>32</v>
      </c>
      <c r="B84" s="74">
        <v>20392</v>
      </c>
      <c r="C84" s="74">
        <v>193.57312632000003</v>
      </c>
      <c r="D84" s="74">
        <v>226.8</v>
      </c>
      <c r="E84" s="74">
        <v>34300.130799999999</v>
      </c>
      <c r="F84" s="74">
        <v>39100.927964000002</v>
      </c>
      <c r="G84" s="69">
        <f t="shared" si="68"/>
        <v>12.25572954141621</v>
      </c>
      <c r="H84" s="70">
        <f t="shared" si="69"/>
        <v>10.750975698250311</v>
      </c>
      <c r="I84" s="59"/>
      <c r="J84" s="74">
        <v>22079</v>
      </c>
      <c r="K84" s="78">
        <v>362.02709817000408</v>
      </c>
      <c r="L84" s="78">
        <v>280.63900000000001</v>
      </c>
      <c r="M84" s="78">
        <v>44279.642099999997</v>
      </c>
      <c r="N84" s="60">
        <v>51784.157450999999</v>
      </c>
      <c r="O84" s="57">
        <f t="shared" si="70"/>
        <v>14.51380516397634</v>
      </c>
      <c r="P84" s="58">
        <f t="shared" si="71"/>
        <v>12.410477061022329</v>
      </c>
      <c r="Q84" s="61"/>
      <c r="R84" s="62">
        <f t="shared" si="72"/>
        <v>8.2728520988622982</v>
      </c>
      <c r="S84" s="62">
        <f t="shared" si="73"/>
        <v>87.023428847002791</v>
      </c>
      <c r="T84" s="62">
        <f t="shared" si="74"/>
        <v>23.738536155202819</v>
      </c>
      <c r="U84" s="62">
        <f t="shared" si="75"/>
        <v>29.094674181242475</v>
      </c>
      <c r="V84" s="62">
        <f t="shared" si="76"/>
        <v>32.437157242603995</v>
      </c>
      <c r="W84" s="62"/>
      <c r="X84" s="63">
        <f t="shared" si="66"/>
        <v>2.2580756225601295</v>
      </c>
      <c r="Y84" s="64">
        <f t="shared" si="67"/>
        <v>1.6595013627720174</v>
      </c>
      <c r="Z84" s="80">
        <f t="shared" si="89"/>
        <v>1659.5013627720175</v>
      </c>
      <c r="AA84" s="81"/>
      <c r="AB84" s="82">
        <f t="shared" si="77"/>
        <v>1682038.5837583365</v>
      </c>
      <c r="AC84" s="83">
        <f t="shared" si="78"/>
        <v>1917464.1018046292</v>
      </c>
      <c r="AD84" s="83">
        <f t="shared" si="79"/>
        <v>20614.609960768932</v>
      </c>
      <c r="AE84" s="81"/>
      <c r="AF84" s="82">
        <f t="shared" si="80"/>
        <v>2005509.4025997554</v>
      </c>
      <c r="AG84" s="83">
        <f t="shared" si="81"/>
        <v>2345403.208976856</v>
      </c>
      <c r="AH84" s="83">
        <f t="shared" si="82"/>
        <v>29107.572723855428</v>
      </c>
      <c r="AI84" s="59"/>
      <c r="AJ84" s="66">
        <f t="shared" si="83"/>
        <v>1.0750975698250314</v>
      </c>
      <c r="AK84" s="66">
        <f t="shared" si="84"/>
        <v>1.2410477061022327</v>
      </c>
      <c r="AL84" s="67">
        <f t="shared" si="85"/>
        <v>1.1543582098359773</v>
      </c>
      <c r="AM84" s="65">
        <f t="shared" si="86"/>
        <v>19.230879836219795</v>
      </c>
      <c r="AN84" s="65">
        <f t="shared" si="87"/>
        <v>22.317972303599852</v>
      </c>
      <c r="AO84" s="68">
        <f t="shared" si="88"/>
        <v>41.198755539150184</v>
      </c>
      <c r="AP84" s="59"/>
      <c r="AQ84" s="84">
        <v>22.47</v>
      </c>
      <c r="AR84" s="84">
        <v>24.31</v>
      </c>
    </row>
    <row r="85" spans="1:44" x14ac:dyDescent="0.25">
      <c r="A85" s="56" t="s">
        <v>39</v>
      </c>
      <c r="B85" s="74">
        <v>21720</v>
      </c>
      <c r="C85" s="74">
        <v>96.779556079999907</v>
      </c>
      <c r="D85" s="74">
        <v>125.7</v>
      </c>
      <c r="E85" s="74">
        <v>20440.348100000003</v>
      </c>
      <c r="F85" s="74">
        <v>24641.410064</v>
      </c>
      <c r="G85" s="69">
        <f t="shared" si="68"/>
        <v>10.884333035404611</v>
      </c>
      <c r="H85" s="70">
        <f t="shared" si="69"/>
        <v>9.0286860817690222</v>
      </c>
      <c r="I85" s="59"/>
      <c r="J85" s="74">
        <v>23760</v>
      </c>
      <c r="K85" s="78">
        <v>165.7636376500011</v>
      </c>
      <c r="L85" s="78">
        <v>155.83799999999999</v>
      </c>
      <c r="M85" s="78">
        <v>31491.019100000001</v>
      </c>
      <c r="N85" s="60">
        <v>29606.246637</v>
      </c>
      <c r="O85" s="57">
        <f t="shared" si="70"/>
        <v>10.212487459638963</v>
      </c>
      <c r="P85" s="58">
        <f t="shared" si="71"/>
        <v>10.862627795854534</v>
      </c>
      <c r="Q85" s="61"/>
      <c r="R85" s="62">
        <f t="shared" si="72"/>
        <v>9.3922651933701662</v>
      </c>
      <c r="S85" s="62">
        <f t="shared" si="73"/>
        <v>71.279601151484499</v>
      </c>
      <c r="T85" s="62">
        <f t="shared" si="74"/>
        <v>23.976133651551304</v>
      </c>
      <c r="U85" s="62">
        <f t="shared" si="75"/>
        <v>54.063027429557309</v>
      </c>
      <c r="V85" s="62">
        <f t="shared" si="76"/>
        <v>20.148346056922307</v>
      </c>
      <c r="W85" s="62"/>
      <c r="X85" s="63">
        <f t="shared" si="66"/>
        <v>-0.67184557576564785</v>
      </c>
      <c r="Y85" s="64">
        <f t="shared" si="67"/>
        <v>1.8339417140855119</v>
      </c>
      <c r="Z85" s="80">
        <f t="shared" si="89"/>
        <v>1833.9417140855119</v>
      </c>
      <c r="AA85" s="81"/>
      <c r="AB85" s="82">
        <f t="shared" si="77"/>
        <v>941084.16666666686</v>
      </c>
      <c r="AC85" s="83">
        <f t="shared" si="78"/>
        <v>1134503.2257826887</v>
      </c>
      <c r="AD85" s="83">
        <f t="shared" si="79"/>
        <v>10243.07348434622</v>
      </c>
      <c r="AE85" s="81"/>
      <c r="AF85" s="82">
        <f t="shared" si="80"/>
        <v>1325379.5917508418</v>
      </c>
      <c r="AG85" s="83">
        <f t="shared" si="81"/>
        <v>1246054.1513888889</v>
      </c>
      <c r="AH85" s="83">
        <f t="shared" si="82"/>
        <v>13535.42246001688</v>
      </c>
      <c r="AI85" s="59"/>
      <c r="AJ85" s="66">
        <f t="shared" si="83"/>
        <v>0.90286860817690218</v>
      </c>
      <c r="AK85" s="66">
        <f t="shared" si="84"/>
        <v>1.0862627795854536</v>
      </c>
      <c r="AL85" s="67">
        <f t="shared" si="85"/>
        <v>1.20312387621812</v>
      </c>
      <c r="AM85" s="65">
        <f t="shared" si="86"/>
        <v>40.835393761362994</v>
      </c>
      <c r="AN85" s="65">
        <f t="shared" si="87"/>
        <v>9.8325789712269653</v>
      </c>
      <c r="AO85" s="68">
        <f t="shared" si="88"/>
        <v>32.142198146895353</v>
      </c>
      <c r="AP85" s="59"/>
      <c r="AQ85" s="84">
        <v>25.9</v>
      </c>
      <c r="AR85" s="84">
        <v>25.9</v>
      </c>
    </row>
    <row r="86" spans="1:44" x14ac:dyDescent="0.25">
      <c r="A86" s="56" t="s">
        <v>94</v>
      </c>
      <c r="B86" s="74">
        <v>3467</v>
      </c>
      <c r="C86" s="74">
        <v>5.6910602899999994</v>
      </c>
      <c r="D86" s="74">
        <v>8.5</v>
      </c>
      <c r="E86" s="74">
        <v>1752.7850000000001</v>
      </c>
      <c r="F86" s="74">
        <v>2030.591179</v>
      </c>
      <c r="G86" s="69">
        <f t="shared" si="68"/>
        <v>8.0962926371460266</v>
      </c>
      <c r="H86" s="70">
        <f t="shared" si="69"/>
        <v>6.9886348550911341</v>
      </c>
      <c r="I86" s="59"/>
      <c r="J86" s="74">
        <v>3672</v>
      </c>
      <c r="K86" s="78">
        <v>13.837296</v>
      </c>
      <c r="L86" s="78">
        <v>10.467000000000001</v>
      </c>
      <c r="M86" s="78">
        <v>2777.1680000000001</v>
      </c>
      <c r="N86" s="60">
        <v>2732.1417799999999</v>
      </c>
      <c r="O86" s="57">
        <f t="shared" si="70"/>
        <v>8.7514676821855932</v>
      </c>
      <c r="P86" s="58">
        <f t="shared" si="71"/>
        <v>8.8956935463283315</v>
      </c>
      <c r="Q86" s="61"/>
      <c r="R86" s="62">
        <f t="shared" si="72"/>
        <v>5.9128929910585519</v>
      </c>
      <c r="S86" s="62">
        <f t="shared" si="73"/>
        <v>143.1409139051662</v>
      </c>
      <c r="T86" s="62">
        <f t="shared" si="74"/>
        <v>23.141176470588242</v>
      </c>
      <c r="U86" s="62">
        <f t="shared" si="75"/>
        <v>58.443163308677335</v>
      </c>
      <c r="V86" s="62">
        <f t="shared" si="76"/>
        <v>34.549081482048528</v>
      </c>
      <c r="W86" s="62"/>
      <c r="X86" s="63">
        <f t="shared" si="66"/>
        <v>0.65517504503956658</v>
      </c>
      <c r="Y86" s="64">
        <f t="shared" si="67"/>
        <v>1.9070586912371974</v>
      </c>
      <c r="Z86" s="80">
        <f t="shared" si="89"/>
        <v>1907.0586912371973</v>
      </c>
      <c r="AA86" s="81"/>
      <c r="AB86" s="82">
        <f t="shared" si="77"/>
        <v>505562.44591866166</v>
      </c>
      <c r="AC86" s="83">
        <f t="shared" si="78"/>
        <v>585691.13902509375</v>
      </c>
      <c r="AD86" s="83">
        <f t="shared" si="79"/>
        <v>4093.1815085087969</v>
      </c>
      <c r="AE86" s="81"/>
      <c r="AF86" s="82">
        <f t="shared" si="80"/>
        <v>756309.36819172115</v>
      </c>
      <c r="AG86" s="83">
        <f t="shared" si="81"/>
        <v>744047.32570806099</v>
      </c>
      <c r="AH86" s="83">
        <f t="shared" si="82"/>
        <v>6618.8169934640518</v>
      </c>
      <c r="AI86" s="59"/>
      <c r="AJ86" s="66">
        <f t="shared" si="83"/>
        <v>0.69886348550911326</v>
      </c>
      <c r="AK86" s="66">
        <f t="shared" si="84"/>
        <v>0.88956935463283315</v>
      </c>
      <c r="AL86" s="67">
        <f t="shared" si="85"/>
        <v>1.2728800017142019</v>
      </c>
      <c r="AM86" s="65">
        <f t="shared" si="86"/>
        <v>49.597616337468502</v>
      </c>
      <c r="AN86" s="65">
        <f t="shared" si="87"/>
        <v>27.037490604101922</v>
      </c>
      <c r="AO86" s="68">
        <f t="shared" si="88"/>
        <v>61.703481257917126</v>
      </c>
      <c r="AP86" s="59"/>
      <c r="AQ86" s="84">
        <v>23.64</v>
      </c>
      <c r="AR86" s="84">
        <v>30</v>
      </c>
    </row>
    <row r="87" spans="1:44" x14ac:dyDescent="0.25">
      <c r="A87" s="56" t="s">
        <v>55</v>
      </c>
      <c r="B87" s="74">
        <v>20429</v>
      </c>
      <c r="C87" s="74">
        <v>63.693266330000121</v>
      </c>
      <c r="D87" s="74">
        <v>115.5</v>
      </c>
      <c r="E87" s="74">
        <v>17605.059399999998</v>
      </c>
      <c r="F87" s="74">
        <v>19838.996138999999</v>
      </c>
      <c r="G87" s="69">
        <f t="shared" si="68"/>
        <v>10.178509612412903</v>
      </c>
      <c r="H87" s="70">
        <f t="shared" si="69"/>
        <v>9.0323756844600354</v>
      </c>
      <c r="I87" s="59"/>
      <c r="J87" s="74">
        <v>22411</v>
      </c>
      <c r="K87" s="78">
        <v>139.98108845000201</v>
      </c>
      <c r="L87" s="78">
        <v>145.03800000000001</v>
      </c>
      <c r="M87" s="78">
        <v>24253.744999999999</v>
      </c>
      <c r="N87" s="60">
        <v>25986.106698</v>
      </c>
      <c r="O87" s="57">
        <f t="shared" si="70"/>
        <v>11.751549645219821</v>
      </c>
      <c r="P87" s="58">
        <f t="shared" si="71"/>
        <v>10.96813354006348</v>
      </c>
      <c r="Q87" s="61"/>
      <c r="R87" s="62">
        <f t="shared" si="72"/>
        <v>9.7018943658524641</v>
      </c>
      <c r="S87" s="62">
        <f t="shared" si="73"/>
        <v>119.77376340655593</v>
      </c>
      <c r="T87" s="62">
        <f t="shared" si="74"/>
        <v>25.574025974025982</v>
      </c>
      <c r="U87" s="62">
        <f t="shared" si="75"/>
        <v>37.765766356914433</v>
      </c>
      <c r="V87" s="62">
        <f t="shared" si="76"/>
        <v>30.984987929484276</v>
      </c>
      <c r="W87" s="62"/>
      <c r="X87" s="63">
        <f t="shared" si="66"/>
        <v>1.5730400328069187</v>
      </c>
      <c r="Y87" s="64">
        <f t="shared" si="67"/>
        <v>1.9357578556034447</v>
      </c>
      <c r="Z87" s="80">
        <f t="shared" si="89"/>
        <v>1935.7578556034448</v>
      </c>
      <c r="AA87" s="81"/>
      <c r="AB87" s="82">
        <f t="shared" si="77"/>
        <v>861768.0454256204</v>
      </c>
      <c r="AC87" s="83">
        <f t="shared" si="78"/>
        <v>971119.29800773412</v>
      </c>
      <c r="AD87" s="83">
        <f t="shared" si="79"/>
        <v>8771.514334034955</v>
      </c>
      <c r="AE87" s="81"/>
      <c r="AF87" s="82">
        <f t="shared" si="80"/>
        <v>1082225.0234259961</v>
      </c>
      <c r="AG87" s="83">
        <f t="shared" si="81"/>
        <v>1159524.6395966266</v>
      </c>
      <c r="AH87" s="83">
        <f t="shared" si="82"/>
        <v>12717.821090089777</v>
      </c>
      <c r="AI87" s="59"/>
      <c r="AJ87" s="66">
        <f t="shared" si="83"/>
        <v>0.90323756844600345</v>
      </c>
      <c r="AK87" s="66">
        <f t="shared" si="84"/>
        <v>1.0968133540063478</v>
      </c>
      <c r="AL87" s="67">
        <f t="shared" si="85"/>
        <v>1.2143132574671207</v>
      </c>
      <c r="AM87" s="65">
        <f t="shared" si="86"/>
        <v>25.581939266672819</v>
      </c>
      <c r="AN87" s="65">
        <f t="shared" si="87"/>
        <v>19.40084415739744</v>
      </c>
      <c r="AO87" s="68">
        <f t="shared" si="88"/>
        <v>44.990028013093323</v>
      </c>
      <c r="AP87" s="59"/>
      <c r="AQ87" s="84">
        <v>18.600000000000001</v>
      </c>
      <c r="AR87" s="84">
        <v>27.1</v>
      </c>
    </row>
    <row r="88" spans="1:44" x14ac:dyDescent="0.25">
      <c r="A88" s="56" t="s">
        <v>61</v>
      </c>
      <c r="B88" s="74">
        <v>20768.5</v>
      </c>
      <c r="C88" s="74">
        <v>86.896025294999902</v>
      </c>
      <c r="D88" s="74">
        <v>81.345000000000013</v>
      </c>
      <c r="E88" s="74">
        <v>16851.5625</v>
      </c>
      <c r="F88" s="74">
        <v>21059.769792750001</v>
      </c>
      <c r="G88" s="69">
        <f t="shared" si="68"/>
        <v>9.9837047926564626</v>
      </c>
      <c r="H88" s="70">
        <f t="shared" si="69"/>
        <v>7.9887399981417788</v>
      </c>
      <c r="I88" s="59"/>
      <c r="J88" s="74">
        <v>22995</v>
      </c>
      <c r="K88" s="78">
        <v>181.80425203000033</v>
      </c>
      <c r="L88" s="78">
        <v>112.685</v>
      </c>
      <c r="M88" s="78">
        <v>28515.231800000001</v>
      </c>
      <c r="N88" s="60">
        <v>29623.214961999998</v>
      </c>
      <c r="O88" s="57">
        <f t="shared" si="70"/>
        <v>10.327436722081996</v>
      </c>
      <c r="P88" s="58">
        <f t="shared" si="71"/>
        <v>9.9411644687372593</v>
      </c>
      <c r="Q88" s="61"/>
      <c r="R88" s="62">
        <f t="shared" si="72"/>
        <v>10.720562390158172</v>
      </c>
      <c r="S88" s="62">
        <f t="shared" si="73"/>
        <v>109.22044640453947</v>
      </c>
      <c r="T88" s="62">
        <f t="shared" si="74"/>
        <v>38.527260433954126</v>
      </c>
      <c r="U88" s="62">
        <f t="shared" si="75"/>
        <v>69.214171089476125</v>
      </c>
      <c r="V88" s="62">
        <f t="shared" si="76"/>
        <v>40.662577290840254</v>
      </c>
      <c r="W88" s="62"/>
      <c r="X88" s="63">
        <f t="shared" si="66"/>
        <v>0.34373192942553388</v>
      </c>
      <c r="Y88" s="64">
        <f t="shared" si="67"/>
        <v>1.9524244705954805</v>
      </c>
      <c r="Z88" s="80">
        <f t="shared" si="89"/>
        <v>1952.4244705954804</v>
      </c>
      <c r="AA88" s="81"/>
      <c r="AB88" s="82">
        <f t="shared" si="77"/>
        <v>811400.07703974773</v>
      </c>
      <c r="AC88" s="83">
        <f t="shared" si="78"/>
        <v>1014024.5945903652</v>
      </c>
      <c r="AD88" s="83">
        <f t="shared" si="79"/>
        <v>8100.7788379035528</v>
      </c>
      <c r="AE88" s="81"/>
      <c r="AF88" s="82">
        <f t="shared" si="80"/>
        <v>1240062.2657099369</v>
      </c>
      <c r="AG88" s="83">
        <f t="shared" si="81"/>
        <v>1288245.9213742118</v>
      </c>
      <c r="AH88" s="83">
        <f t="shared" si="82"/>
        <v>12806.664580561006</v>
      </c>
      <c r="AI88" s="59"/>
      <c r="AJ88" s="66">
        <f t="shared" si="83"/>
        <v>0.79887399981417795</v>
      </c>
      <c r="AK88" s="66">
        <f t="shared" si="84"/>
        <v>0.9941164468737258</v>
      </c>
      <c r="AL88" s="67">
        <f t="shared" si="85"/>
        <v>1.244397047725877</v>
      </c>
      <c r="AM88" s="65">
        <f t="shared" si="86"/>
        <v>52.829941825256988</v>
      </c>
      <c r="AN88" s="65">
        <f t="shared" si="87"/>
        <v>27.042867426171611</v>
      </c>
      <c r="AO88" s="68">
        <f t="shared" si="88"/>
        <v>58.091769159757931</v>
      </c>
      <c r="AP88" s="59"/>
      <c r="AQ88" s="84">
        <v>22.87</v>
      </c>
      <c r="AR88" s="84">
        <v>31.56</v>
      </c>
    </row>
    <row r="89" spans="1:44" x14ac:dyDescent="0.25">
      <c r="A89" s="56" t="s">
        <v>72</v>
      </c>
      <c r="B89" s="74">
        <v>24833</v>
      </c>
      <c r="C89" s="74">
        <v>80.230633390000008</v>
      </c>
      <c r="D89" s="74">
        <v>88.36</v>
      </c>
      <c r="E89" s="74">
        <v>18060.886999999999</v>
      </c>
      <c r="F89" s="74">
        <v>21619.203517000002</v>
      </c>
      <c r="G89" s="69">
        <f t="shared" si="68"/>
        <v>9.3345710756066413</v>
      </c>
      <c r="H89" s="70">
        <f t="shared" si="69"/>
        <v>7.7981889229837158</v>
      </c>
      <c r="I89" s="59"/>
      <c r="J89" s="74">
        <v>27106</v>
      </c>
      <c r="K89" s="78">
        <v>172.19473150000059</v>
      </c>
      <c r="L89" s="78">
        <v>118.613</v>
      </c>
      <c r="M89" s="78">
        <v>28790.0033</v>
      </c>
      <c r="N89" s="60">
        <v>29756.781152</v>
      </c>
      <c r="O89" s="57">
        <f t="shared" si="70"/>
        <v>10.10099681023658</v>
      </c>
      <c r="P89" s="58">
        <f t="shared" si="71"/>
        <v>9.7728222019220308</v>
      </c>
      <c r="Q89" s="61"/>
      <c r="R89" s="62">
        <f t="shared" si="72"/>
        <v>9.1531429952079897</v>
      </c>
      <c r="S89" s="62">
        <f t="shared" si="73"/>
        <v>114.6246691870976</v>
      </c>
      <c r="T89" s="62">
        <f t="shared" si="74"/>
        <v>34.238343141693072</v>
      </c>
      <c r="U89" s="62">
        <f t="shared" si="75"/>
        <v>59.40525678500731</v>
      </c>
      <c r="V89" s="62">
        <f t="shared" si="76"/>
        <v>37.640506175914908</v>
      </c>
      <c r="W89" s="62"/>
      <c r="X89" s="63">
        <f t="shared" si="66"/>
        <v>0.76642573462993902</v>
      </c>
      <c r="Y89" s="64">
        <f t="shared" si="67"/>
        <v>1.974633278938315</v>
      </c>
      <c r="Z89" s="80">
        <f t="shared" si="89"/>
        <v>1974.633278938315</v>
      </c>
      <c r="AA89" s="81"/>
      <c r="AB89" s="82">
        <f t="shared" si="77"/>
        <v>727293.80260137725</v>
      </c>
      <c r="AC89" s="83">
        <f t="shared" si="78"/>
        <v>870583.63939113275</v>
      </c>
      <c r="AD89" s="83">
        <f t="shared" si="79"/>
        <v>6788.975693230781</v>
      </c>
      <c r="AE89" s="81"/>
      <c r="AF89" s="82">
        <f t="shared" si="80"/>
        <v>1062126.5882092526</v>
      </c>
      <c r="AG89" s="83">
        <f t="shared" si="81"/>
        <v>1097793.1510366709</v>
      </c>
      <c r="AH89" s="83">
        <f t="shared" si="82"/>
        <v>10728.537279569122</v>
      </c>
      <c r="AI89" s="59"/>
      <c r="AJ89" s="66">
        <f t="shared" si="83"/>
        <v>0.77981889229837154</v>
      </c>
      <c r="AK89" s="66">
        <f t="shared" si="84"/>
        <v>0.97728222019220301</v>
      </c>
      <c r="AL89" s="67">
        <f t="shared" si="85"/>
        <v>1.2532169069562356</v>
      </c>
      <c r="AM89" s="65">
        <f t="shared" si="86"/>
        <v>46.038173900320437</v>
      </c>
      <c r="AN89" s="65">
        <f t="shared" si="87"/>
        <v>26.098527627333262</v>
      </c>
      <c r="AO89" s="68">
        <f t="shared" si="88"/>
        <v>58.028806764862004</v>
      </c>
      <c r="AP89" s="59"/>
      <c r="AQ89" s="84">
        <v>29.86</v>
      </c>
      <c r="AR89" s="84">
        <v>29.56</v>
      </c>
    </row>
    <row r="90" spans="1:44" x14ac:dyDescent="0.25">
      <c r="A90" s="56" t="s">
        <v>34</v>
      </c>
      <c r="B90" s="74">
        <v>31005</v>
      </c>
      <c r="C90" s="74">
        <v>133.94377093999989</v>
      </c>
      <c r="D90" s="74">
        <v>60.77</v>
      </c>
      <c r="E90" s="74">
        <v>22177.764800000001</v>
      </c>
      <c r="F90" s="74">
        <v>29383.932331</v>
      </c>
      <c r="G90" s="69">
        <f t="shared" si="68"/>
        <v>8.7796841880115846</v>
      </c>
      <c r="H90" s="70">
        <f t="shared" si="69"/>
        <v>6.6265389106745669</v>
      </c>
      <c r="I90" s="59"/>
      <c r="J90" s="74">
        <v>33206</v>
      </c>
      <c r="K90" s="78">
        <v>239.60764919999897</v>
      </c>
      <c r="L90" s="78">
        <v>76.185000000000002</v>
      </c>
      <c r="M90" s="78">
        <v>37415.298699999999</v>
      </c>
      <c r="N90" s="60">
        <v>36405.136914000002</v>
      </c>
      <c r="O90" s="57">
        <f t="shared" si="70"/>
        <v>8.440201205716928</v>
      </c>
      <c r="P90" s="58">
        <f t="shared" si="71"/>
        <v>8.6743980649213643</v>
      </c>
      <c r="Q90" s="61"/>
      <c r="R90" s="62">
        <f t="shared" si="72"/>
        <v>7.0988550233833259</v>
      </c>
      <c r="S90" s="62">
        <f t="shared" si="73"/>
        <v>78.886742935833283</v>
      </c>
      <c r="T90" s="62">
        <f t="shared" si="74"/>
        <v>25.366134605891062</v>
      </c>
      <c r="U90" s="62">
        <f t="shared" si="75"/>
        <v>68.706355385282109</v>
      </c>
      <c r="V90" s="62">
        <f t="shared" si="76"/>
        <v>23.894707161412303</v>
      </c>
      <c r="W90" s="62"/>
      <c r="X90" s="63">
        <f t="shared" si="66"/>
        <v>-0.33948298229465657</v>
      </c>
      <c r="Y90" s="64">
        <f t="shared" si="67"/>
        <v>2.0478591542467974</v>
      </c>
      <c r="Z90" s="80">
        <f t="shared" si="89"/>
        <v>2047.8591542467975</v>
      </c>
      <c r="AA90" s="81"/>
      <c r="AB90" s="82">
        <f t="shared" si="77"/>
        <v>715296.39735526533</v>
      </c>
      <c r="AC90" s="83">
        <f t="shared" si="78"/>
        <v>947715.9274633124</v>
      </c>
      <c r="AD90" s="83">
        <f t="shared" si="79"/>
        <v>6280.076469601674</v>
      </c>
      <c r="AE90" s="81"/>
      <c r="AF90" s="82">
        <f t="shared" si="80"/>
        <v>1126763.1964102874</v>
      </c>
      <c r="AG90" s="83">
        <f t="shared" si="81"/>
        <v>1096342.1343733061</v>
      </c>
      <c r="AH90" s="83">
        <f t="shared" si="82"/>
        <v>9510.1080888995675</v>
      </c>
      <c r="AI90" s="59"/>
      <c r="AJ90" s="66">
        <f t="shared" si="83"/>
        <v>0.66265389106745654</v>
      </c>
      <c r="AK90" s="66">
        <f t="shared" si="84"/>
        <v>0.8674398064921367</v>
      </c>
      <c r="AL90" s="67">
        <f t="shared" si="85"/>
        <v>1.3090390295525081</v>
      </c>
      <c r="AM90" s="65">
        <f t="shared" si="86"/>
        <v>57.523957981107984</v>
      </c>
      <c r="AN90" s="65">
        <f t="shared" si="87"/>
        <v>15.682569280840458</v>
      </c>
      <c r="AO90" s="68">
        <f t="shared" si="88"/>
        <v>51.432998227532167</v>
      </c>
      <c r="AP90" s="59"/>
      <c r="AQ90" s="84">
        <v>34</v>
      </c>
      <c r="AR90" s="84">
        <v>34</v>
      </c>
    </row>
    <row r="91" spans="1:44" x14ac:dyDescent="0.25">
      <c r="A91" s="56" t="s">
        <v>96</v>
      </c>
      <c r="B91" s="74">
        <v>10757</v>
      </c>
      <c r="C91" s="74">
        <v>37.000585380000025</v>
      </c>
      <c r="D91" s="74">
        <v>47.3</v>
      </c>
      <c r="E91" s="74">
        <v>8038.7371000000003</v>
      </c>
      <c r="F91" s="74">
        <v>9233.5803180000003</v>
      </c>
      <c r="G91" s="69">
        <f t="shared" si="68"/>
        <v>10.48679467076987</v>
      </c>
      <c r="H91" s="70">
        <f t="shared" si="69"/>
        <v>9.1297830826969619</v>
      </c>
      <c r="I91" s="59"/>
      <c r="J91" s="74">
        <v>11533</v>
      </c>
      <c r="K91" s="78">
        <v>76.445260020000106</v>
      </c>
      <c r="L91" s="78">
        <v>62.665999999999997</v>
      </c>
      <c r="M91" s="78">
        <v>12041.234899999999</v>
      </c>
      <c r="N91" s="60">
        <v>12356.770801000001</v>
      </c>
      <c r="O91" s="57">
        <f t="shared" si="70"/>
        <v>11.552906423244023</v>
      </c>
      <c r="P91" s="58">
        <f t="shared" si="71"/>
        <v>11.257897573753022</v>
      </c>
      <c r="Q91" s="61"/>
      <c r="R91" s="62">
        <f t="shared" si="72"/>
        <v>7.2139072232034955</v>
      </c>
      <c r="S91" s="62">
        <f t="shared" si="73"/>
        <v>106.60554214183098</v>
      </c>
      <c r="T91" s="62">
        <f t="shared" si="74"/>
        <v>32.486257928118398</v>
      </c>
      <c r="U91" s="62">
        <f t="shared" si="75"/>
        <v>49.790131835509328</v>
      </c>
      <c r="V91" s="62">
        <f t="shared" si="76"/>
        <v>33.824262912530614</v>
      </c>
      <c r="W91" s="62"/>
      <c r="X91" s="63">
        <f t="shared" si="66"/>
        <v>1.0661117524741535</v>
      </c>
      <c r="Y91" s="64">
        <f t="shared" si="67"/>
        <v>2.1281144910560599</v>
      </c>
      <c r="Z91" s="80">
        <f t="shared" si="89"/>
        <v>2128.1144910560597</v>
      </c>
      <c r="AA91" s="81"/>
      <c r="AB91" s="82">
        <f t="shared" si="77"/>
        <v>747302.8818443804</v>
      </c>
      <c r="AC91" s="83">
        <f t="shared" si="78"/>
        <v>858378.75969136378</v>
      </c>
      <c r="AD91" s="83">
        <f t="shared" si="79"/>
        <v>7836.8118787766125</v>
      </c>
      <c r="AE91" s="81"/>
      <c r="AF91" s="82">
        <f t="shared" si="80"/>
        <v>1044067.88346484</v>
      </c>
      <c r="AG91" s="83">
        <f t="shared" si="81"/>
        <v>1071427.2783317438</v>
      </c>
      <c r="AH91" s="83">
        <f t="shared" si="82"/>
        <v>12062.018557183743</v>
      </c>
      <c r="AI91" s="59"/>
      <c r="AJ91" s="66">
        <f t="shared" si="83"/>
        <v>0.91297830826969606</v>
      </c>
      <c r="AK91" s="66">
        <f t="shared" si="84"/>
        <v>1.1257897573753022</v>
      </c>
      <c r="AL91" s="67">
        <f t="shared" si="85"/>
        <v>1.2330958437653714</v>
      </c>
      <c r="AM91" s="65">
        <f t="shared" si="86"/>
        <v>39.711475605182855</v>
      </c>
      <c r="AN91" s="65">
        <f t="shared" si="87"/>
        <v>24.819873072929148</v>
      </c>
      <c r="AO91" s="68">
        <f t="shared" si="88"/>
        <v>53.914866705550146</v>
      </c>
      <c r="AP91" s="59"/>
      <c r="AQ91" s="84">
        <v>24.18</v>
      </c>
      <c r="AR91" s="84">
        <v>31.98</v>
      </c>
    </row>
    <row r="92" spans="1:44" x14ac:dyDescent="0.25">
      <c r="A92" s="56" t="s">
        <v>44</v>
      </c>
      <c r="B92" s="74">
        <v>7791</v>
      </c>
      <c r="C92" s="74">
        <v>41.03593742000001</v>
      </c>
      <c r="D92" s="74">
        <v>54.3</v>
      </c>
      <c r="E92" s="74">
        <v>8836.3700000000008</v>
      </c>
      <c r="F92" s="74">
        <v>10447.831882999999</v>
      </c>
      <c r="G92" s="69">
        <f t="shared" si="68"/>
        <v>10.789038645959822</v>
      </c>
      <c r="H92" s="70">
        <f t="shared" si="69"/>
        <v>9.1249494141577987</v>
      </c>
      <c r="I92" s="59"/>
      <c r="J92" s="74">
        <v>8408</v>
      </c>
      <c r="K92" s="78">
        <v>66.6393445799999</v>
      </c>
      <c r="L92" s="78">
        <v>65.159000000000006</v>
      </c>
      <c r="M92" s="78">
        <v>11263.2958</v>
      </c>
      <c r="N92" s="60">
        <v>11706.66547</v>
      </c>
      <c r="O92" s="57">
        <f t="shared" si="70"/>
        <v>11.701578909079162</v>
      </c>
      <c r="P92" s="58">
        <f t="shared" si="71"/>
        <v>11.258401883760321</v>
      </c>
      <c r="Q92" s="61"/>
      <c r="R92" s="62">
        <f t="shared" si="72"/>
        <v>7.9193941727634458</v>
      </c>
      <c r="S92" s="62">
        <f t="shared" si="73"/>
        <v>62.392645982351446</v>
      </c>
      <c r="T92" s="62">
        <f t="shared" si="74"/>
        <v>19.998158379373869</v>
      </c>
      <c r="U92" s="62">
        <f t="shared" si="75"/>
        <v>27.465189891324137</v>
      </c>
      <c r="V92" s="62">
        <f t="shared" si="76"/>
        <v>12.048754240085824</v>
      </c>
      <c r="W92" s="62"/>
      <c r="X92" s="63">
        <f t="shared" si="66"/>
        <v>0.91254026311933956</v>
      </c>
      <c r="Y92" s="64">
        <f t="shared" si="67"/>
        <v>2.1334524696025223</v>
      </c>
      <c r="Z92" s="80">
        <f t="shared" si="89"/>
        <v>2133.4524696025223</v>
      </c>
      <c r="AA92" s="81"/>
      <c r="AB92" s="82">
        <f t="shared" si="77"/>
        <v>1134176.6140418432</v>
      </c>
      <c r="AC92" s="83">
        <f t="shared" si="78"/>
        <v>1341012.9486587085</v>
      </c>
      <c r="AD92" s="83">
        <f t="shared" si="79"/>
        <v>12236.675320241304</v>
      </c>
      <c r="AE92" s="81"/>
      <c r="AF92" s="82">
        <f t="shared" si="80"/>
        <v>1339592.7450047573</v>
      </c>
      <c r="AG92" s="83">
        <f t="shared" si="81"/>
        <v>1392324.62773549</v>
      </c>
      <c r="AH92" s="83">
        <f t="shared" si="82"/>
        <v>15675.350211703129</v>
      </c>
      <c r="AI92" s="59"/>
      <c r="AJ92" s="66">
        <f t="shared" si="83"/>
        <v>0.91249494141577991</v>
      </c>
      <c r="AK92" s="66">
        <f t="shared" si="84"/>
        <v>1.1258401883760321</v>
      </c>
      <c r="AL92" s="67">
        <f t="shared" si="85"/>
        <v>1.2338043064975646</v>
      </c>
      <c r="AM92" s="65">
        <f t="shared" si="86"/>
        <v>18.111476503723402</v>
      </c>
      <c r="AN92" s="65">
        <f t="shared" si="87"/>
        <v>3.8263373316494693</v>
      </c>
      <c r="AO92" s="68">
        <f t="shared" si="88"/>
        <v>28.101382127657988</v>
      </c>
      <c r="AP92" s="59"/>
      <c r="AQ92" s="84">
        <v>21.52</v>
      </c>
      <c r="AR92" s="84">
        <v>21.52</v>
      </c>
    </row>
    <row r="93" spans="1:44" x14ac:dyDescent="0.25">
      <c r="A93" s="56" t="s">
        <v>31</v>
      </c>
      <c r="B93" s="74">
        <v>13481</v>
      </c>
      <c r="C93" s="74">
        <v>61.779700259999913</v>
      </c>
      <c r="D93" s="74">
        <v>130.5</v>
      </c>
      <c r="E93" s="74">
        <v>19145.363300000001</v>
      </c>
      <c r="F93" s="74">
        <v>21707.764164</v>
      </c>
      <c r="G93" s="69">
        <f t="shared" si="68"/>
        <v>10.043147118550626</v>
      </c>
      <c r="H93" s="70">
        <f t="shared" si="69"/>
        <v>8.8576464534691777</v>
      </c>
      <c r="I93" s="59"/>
      <c r="J93" s="74">
        <v>14911</v>
      </c>
      <c r="K93" s="78">
        <v>138.90652972999899</v>
      </c>
      <c r="L93" s="78">
        <v>163.87299999999999</v>
      </c>
      <c r="M93" s="78">
        <v>24438.67</v>
      </c>
      <c r="N93" s="60">
        <v>27269.629277</v>
      </c>
      <c r="O93" s="57">
        <f t="shared" si="70"/>
        <v>12.389362012335328</v>
      </c>
      <c r="P93" s="58">
        <f t="shared" si="71"/>
        <v>11.103177335284572</v>
      </c>
      <c r="Q93" s="61"/>
      <c r="R93" s="62">
        <f t="shared" si="72"/>
        <v>10.607521697203472</v>
      </c>
      <c r="S93" s="62">
        <f t="shared" si="73"/>
        <v>124.84170228312983</v>
      </c>
      <c r="T93" s="62">
        <f t="shared" si="74"/>
        <v>25.573180076628343</v>
      </c>
      <c r="U93" s="62">
        <f t="shared" si="75"/>
        <v>27.647982527445674</v>
      </c>
      <c r="V93" s="62">
        <f t="shared" si="76"/>
        <v>25.621547530094123</v>
      </c>
      <c r="W93" s="62"/>
      <c r="X93" s="63">
        <f t="shared" si="66"/>
        <v>2.3462148937847012</v>
      </c>
      <c r="Y93" s="64">
        <f t="shared" si="67"/>
        <v>2.2455308818153945</v>
      </c>
      <c r="Z93" s="80">
        <f t="shared" si="89"/>
        <v>2245.5308818153944</v>
      </c>
      <c r="AA93" s="81"/>
      <c r="AB93" s="82">
        <f t="shared" si="77"/>
        <v>1420173.8224167346</v>
      </c>
      <c r="AC93" s="83">
        <f t="shared" si="78"/>
        <v>1610248.8067650767</v>
      </c>
      <c r="AD93" s="83">
        <f t="shared" si="79"/>
        <v>14263.014632445656</v>
      </c>
      <c r="AE93" s="81"/>
      <c r="AF93" s="82">
        <f t="shared" si="80"/>
        <v>1638969.2173563142</v>
      </c>
      <c r="AG93" s="83">
        <f t="shared" si="81"/>
        <v>1828826.3213064182</v>
      </c>
      <c r="AH93" s="83">
        <f t="shared" si="82"/>
        <v>20305.782960901281</v>
      </c>
      <c r="AI93" s="59"/>
      <c r="AJ93" s="66">
        <f t="shared" si="83"/>
        <v>0.88576464534691779</v>
      </c>
      <c r="AK93" s="66">
        <f t="shared" si="84"/>
        <v>1.1103177335284571</v>
      </c>
      <c r="AL93" s="67">
        <f t="shared" si="85"/>
        <v>1.2535132660364774</v>
      </c>
      <c r="AM93" s="65">
        <f t="shared" si="86"/>
        <v>15.406240523941751</v>
      </c>
      <c r="AN93" s="65">
        <f t="shared" si="87"/>
        <v>13.574145412997055</v>
      </c>
      <c r="AO93" s="68">
        <f t="shared" si="88"/>
        <v>42.366697953947764</v>
      </c>
      <c r="AP93" s="59"/>
      <c r="AQ93" s="84">
        <v>17.21</v>
      </c>
      <c r="AR93" s="84">
        <v>21.04</v>
      </c>
    </row>
    <row r="94" spans="1:44" x14ac:dyDescent="0.25">
      <c r="A94" s="56" t="s">
        <v>43</v>
      </c>
      <c r="B94" s="74">
        <v>22601</v>
      </c>
      <c r="C94" s="74">
        <v>86.226540820000281</v>
      </c>
      <c r="D94" s="74">
        <v>147.69999999999999</v>
      </c>
      <c r="E94" s="74">
        <v>22443.313999999998</v>
      </c>
      <c r="F94" s="74">
        <v>25891.353278000002</v>
      </c>
      <c r="G94" s="69">
        <f t="shared" si="68"/>
        <v>10.422994608550248</v>
      </c>
      <c r="H94" s="70">
        <f t="shared" si="69"/>
        <v>9.0349290864903793</v>
      </c>
      <c r="I94" s="59"/>
      <c r="J94" s="74">
        <v>24947</v>
      </c>
      <c r="K94" s="78">
        <v>183.17931797999998</v>
      </c>
      <c r="L94" s="78">
        <v>186.62100000000001</v>
      </c>
      <c r="M94" s="78">
        <v>34301.618000000002</v>
      </c>
      <c r="N94" s="60">
        <v>32477.616744999999</v>
      </c>
      <c r="O94" s="57">
        <f t="shared" si="70"/>
        <v>10.780841824429389</v>
      </c>
      <c r="P94" s="58">
        <f t="shared" si="71"/>
        <v>11.386313253324895</v>
      </c>
      <c r="Q94" s="61"/>
      <c r="R94" s="62">
        <f t="shared" si="72"/>
        <v>10.380071678244326</v>
      </c>
      <c r="S94" s="62">
        <f t="shared" si="73"/>
        <v>112.43959949917353</v>
      </c>
      <c r="T94" s="62">
        <f t="shared" si="74"/>
        <v>26.351387948544364</v>
      </c>
      <c r="U94" s="62">
        <f t="shared" si="75"/>
        <v>52.836688913232713</v>
      </c>
      <c r="V94" s="62">
        <f t="shared" si="76"/>
        <v>25.438081185954747</v>
      </c>
      <c r="W94" s="62"/>
      <c r="X94" s="63">
        <f t="shared" si="66"/>
        <v>0.3578472158791417</v>
      </c>
      <c r="Y94" s="64">
        <f t="shared" si="67"/>
        <v>2.3513841668345155</v>
      </c>
      <c r="Z94" s="80">
        <f t="shared" si="89"/>
        <v>2351.3841668345153</v>
      </c>
      <c r="AA94" s="81"/>
      <c r="AB94" s="82">
        <f t="shared" si="77"/>
        <v>993023.05207734171</v>
      </c>
      <c r="AC94" s="83">
        <f t="shared" si="78"/>
        <v>1145584.4112207426</v>
      </c>
      <c r="AD94" s="83">
        <f t="shared" si="79"/>
        <v>10350.273917968243</v>
      </c>
      <c r="AE94" s="81"/>
      <c r="AF94" s="82">
        <f t="shared" si="80"/>
        <v>1374979.67691506</v>
      </c>
      <c r="AG94" s="83">
        <f t="shared" si="81"/>
        <v>1301864.6228003367</v>
      </c>
      <c r="AH94" s="83">
        <f t="shared" si="82"/>
        <v>14823.438408626285</v>
      </c>
      <c r="AI94" s="59"/>
      <c r="AJ94" s="66">
        <f t="shared" si="83"/>
        <v>0.90349290864903797</v>
      </c>
      <c r="AK94" s="66">
        <f t="shared" si="84"/>
        <v>1.1386313253324893</v>
      </c>
      <c r="AL94" s="67">
        <f t="shared" si="85"/>
        <v>1.2602548558295226</v>
      </c>
      <c r="AM94" s="65">
        <f t="shared" si="86"/>
        <v>38.464023975947903</v>
      </c>
      <c r="AN94" s="65">
        <f t="shared" si="87"/>
        <v>13.641963878773526</v>
      </c>
      <c r="AO94" s="68">
        <f t="shared" si="88"/>
        <v>43.217836804227531</v>
      </c>
      <c r="AP94" s="59"/>
      <c r="AQ94" s="84">
        <v>22</v>
      </c>
      <c r="AR94" s="84">
        <v>25</v>
      </c>
    </row>
    <row r="95" spans="1:44" x14ac:dyDescent="0.25">
      <c r="A95" s="56" t="s">
        <v>41</v>
      </c>
      <c r="B95" s="74">
        <v>19821</v>
      </c>
      <c r="C95" s="74">
        <v>39.923363250000023</v>
      </c>
      <c r="D95" s="74">
        <v>50.86</v>
      </c>
      <c r="E95" s="74">
        <v>10790.218000000001</v>
      </c>
      <c r="F95" s="74">
        <v>12496.601648</v>
      </c>
      <c r="G95" s="57">
        <f t="shared" si="68"/>
        <v>8.4134874059078335</v>
      </c>
      <c r="H95" s="58">
        <f t="shared" si="69"/>
        <v>7.2646440854205601</v>
      </c>
      <c r="I95" s="59"/>
      <c r="J95" s="74">
        <v>20568</v>
      </c>
      <c r="K95" s="78">
        <v>67.85217497999956</v>
      </c>
      <c r="L95" s="78">
        <v>58.722999999999999</v>
      </c>
      <c r="M95" s="78">
        <v>13944.205900000001</v>
      </c>
      <c r="N95" s="60">
        <v>13143.099118</v>
      </c>
      <c r="O95" s="57">
        <f t="shared" si="70"/>
        <v>9.0772594644489271</v>
      </c>
      <c r="P95" s="58">
        <f t="shared" si="71"/>
        <v>9.6305425260507853</v>
      </c>
      <c r="Q95" s="61"/>
      <c r="R95" s="62">
        <f t="shared" si="72"/>
        <v>3.7687301347056152</v>
      </c>
      <c r="S95" s="62">
        <f t="shared" si="73"/>
        <v>69.956059450977051</v>
      </c>
      <c r="T95" s="62">
        <f t="shared" si="74"/>
        <v>15.460086511993707</v>
      </c>
      <c r="U95" s="62">
        <f t="shared" si="75"/>
        <v>29.230066528776337</v>
      </c>
      <c r="V95" s="62">
        <f t="shared" si="76"/>
        <v>5.1733862389977672</v>
      </c>
      <c r="W95" s="62"/>
      <c r="X95" s="63">
        <f t="shared" si="66"/>
        <v>0.66377205854109356</v>
      </c>
      <c r="Y95" s="64">
        <f t="shared" si="67"/>
        <v>2.3658984406302253</v>
      </c>
      <c r="Z95" s="80">
        <f t="shared" si="89"/>
        <v>2365.8984406302252</v>
      </c>
      <c r="AA95" s="81"/>
      <c r="AB95" s="82">
        <f t="shared" si="77"/>
        <v>544383.12900459114</v>
      </c>
      <c r="AC95" s="83">
        <f t="shared" si="78"/>
        <v>630472.81408607028</v>
      </c>
      <c r="AD95" s="83">
        <f t="shared" si="79"/>
        <v>4580.1605998688265</v>
      </c>
      <c r="AE95" s="81"/>
      <c r="AF95" s="82">
        <f t="shared" si="80"/>
        <v>677956.33508362505</v>
      </c>
      <c r="AG95" s="83">
        <f t="shared" si="81"/>
        <v>639007.15276157134</v>
      </c>
      <c r="AH95" s="83">
        <f t="shared" si="82"/>
        <v>6153.9855591209434</v>
      </c>
      <c r="AI95" s="59"/>
      <c r="AJ95" s="66">
        <f t="shared" si="83"/>
        <v>0.72646440854205596</v>
      </c>
      <c r="AK95" s="66">
        <f t="shared" si="84"/>
        <v>0.96305425260507849</v>
      </c>
      <c r="AL95" s="67">
        <f t="shared" si="85"/>
        <v>1.3256730010185021</v>
      </c>
      <c r="AM95" s="65">
        <f t="shared" si="86"/>
        <v>24.536617496444748</v>
      </c>
      <c r="AN95" s="65">
        <f t="shared" si="87"/>
        <v>1.3536410269921606</v>
      </c>
      <c r="AO95" s="68">
        <f t="shared" si="88"/>
        <v>34.36178546440469</v>
      </c>
      <c r="AP95" s="59"/>
      <c r="AQ95" s="84">
        <v>33.090000000000003</v>
      </c>
      <c r="AR95" s="84">
        <v>33.090000000000003</v>
      </c>
    </row>
    <row r="96" spans="1:44" x14ac:dyDescent="0.25">
      <c r="A96" s="56" t="s">
        <v>37</v>
      </c>
      <c r="B96" s="74">
        <v>20541</v>
      </c>
      <c r="C96" s="74">
        <v>74.711154949999965</v>
      </c>
      <c r="D96" s="74">
        <v>81.98</v>
      </c>
      <c r="E96" s="74">
        <v>16275.5795</v>
      </c>
      <c r="F96" s="74">
        <v>19529.624395999999</v>
      </c>
      <c r="G96" s="57">
        <f t="shared" si="68"/>
        <v>9.6273779345306849</v>
      </c>
      <c r="H96" s="58">
        <f t="shared" si="69"/>
        <v>8.0232549163665947</v>
      </c>
      <c r="I96" s="59"/>
      <c r="J96" s="74">
        <v>22310</v>
      </c>
      <c r="K96" s="78">
        <v>146.80890174999951</v>
      </c>
      <c r="L96" s="78">
        <v>102.268</v>
      </c>
      <c r="M96" s="78">
        <v>25576.756700000002</v>
      </c>
      <c r="N96" s="60">
        <v>23667.516401000001</v>
      </c>
      <c r="O96" s="57">
        <f t="shared" si="70"/>
        <v>9.7384083788074456</v>
      </c>
      <c r="P96" s="58">
        <f t="shared" si="71"/>
        <v>10.523998273831364</v>
      </c>
      <c r="Q96" s="61"/>
      <c r="R96" s="62">
        <f t="shared" si="72"/>
        <v>8.6120442042743779</v>
      </c>
      <c r="S96" s="62">
        <f t="shared" si="73"/>
        <v>96.501984005267445</v>
      </c>
      <c r="T96" s="62">
        <f t="shared" si="74"/>
        <v>24.74749939009514</v>
      </c>
      <c r="U96" s="62">
        <f t="shared" si="75"/>
        <v>57.148055465551948</v>
      </c>
      <c r="V96" s="62">
        <f t="shared" si="76"/>
        <v>21.187770543336782</v>
      </c>
      <c r="W96" s="62"/>
      <c r="X96" s="63">
        <f t="shared" si="66"/>
        <v>0.11103044427676068</v>
      </c>
      <c r="Y96" s="64">
        <f t="shared" si="67"/>
        <v>2.5007433574647688</v>
      </c>
      <c r="Z96" s="80">
        <f t="shared" si="89"/>
        <v>2500.7433574647689</v>
      </c>
      <c r="AA96" s="81"/>
      <c r="AB96" s="82">
        <f t="shared" si="77"/>
        <v>792346.01528650022</v>
      </c>
      <c r="AC96" s="83">
        <f t="shared" si="78"/>
        <v>950763.07852587511</v>
      </c>
      <c r="AD96" s="83">
        <f t="shared" si="79"/>
        <v>7628.2145440825643</v>
      </c>
      <c r="AE96" s="81"/>
      <c r="AF96" s="82">
        <f t="shared" si="80"/>
        <v>1146425.6701030927</v>
      </c>
      <c r="AG96" s="83">
        <f t="shared" si="81"/>
        <v>1060847.8888839085</v>
      </c>
      <c r="AH96" s="83">
        <f t="shared" si="82"/>
        <v>11164.361351411901</v>
      </c>
      <c r="AI96" s="59"/>
      <c r="AJ96" s="66">
        <f t="shared" si="83"/>
        <v>0.80232549163665923</v>
      </c>
      <c r="AK96" s="66">
        <f t="shared" si="84"/>
        <v>1.0523998273831365</v>
      </c>
      <c r="AL96" s="67">
        <f t="shared" si="85"/>
        <v>1.3116868881186263</v>
      </c>
      <c r="AM96" s="65">
        <f t="shared" si="86"/>
        <v>44.687503689731138</v>
      </c>
      <c r="AN96" s="65">
        <f t="shared" si="87"/>
        <v>11.578574394024225</v>
      </c>
      <c r="AO96" s="68">
        <f t="shared" si="88"/>
        <v>46.356153027610262</v>
      </c>
      <c r="AP96" s="59"/>
      <c r="AQ96" s="84">
        <v>30.56</v>
      </c>
      <c r="AR96" s="84">
        <v>34</v>
      </c>
    </row>
    <row r="97" spans="1:44" x14ac:dyDescent="0.25">
      <c r="A97" s="56" t="s">
        <v>24</v>
      </c>
      <c r="B97" s="74">
        <v>17222</v>
      </c>
      <c r="C97" s="74">
        <v>199.12927273</v>
      </c>
      <c r="D97" s="74">
        <v>167.9</v>
      </c>
      <c r="E97" s="74">
        <v>28611.7</v>
      </c>
      <c r="F97" s="74">
        <v>34056.166748000003</v>
      </c>
      <c r="G97" s="57">
        <f t="shared" si="68"/>
        <v>12.827943559103444</v>
      </c>
      <c r="H97" s="58">
        <f t="shared" si="69"/>
        <v>10.777175113272381</v>
      </c>
      <c r="I97" s="59"/>
      <c r="J97" s="74">
        <v>18381</v>
      </c>
      <c r="K97" s="78">
        <v>387.37112628000091</v>
      </c>
      <c r="L97" s="78">
        <v>199.41399999999999</v>
      </c>
      <c r="M97" s="78">
        <v>39255.466999999997</v>
      </c>
      <c r="N97" s="60">
        <v>43190.883970000003</v>
      </c>
      <c r="O97" s="57">
        <f t="shared" si="70"/>
        <v>14.947857486448981</v>
      </c>
      <c r="P97" s="58">
        <f t="shared" si="71"/>
        <v>13.585855910881021</v>
      </c>
      <c r="Q97" s="61"/>
      <c r="R97" s="62">
        <f t="shared" si="72"/>
        <v>6.7297642550226451</v>
      </c>
      <c r="S97" s="62">
        <f t="shared" si="73"/>
        <v>94.532486845989055</v>
      </c>
      <c r="T97" s="62">
        <f t="shared" si="74"/>
        <v>18.76950565812983</v>
      </c>
      <c r="U97" s="62">
        <f t="shared" si="75"/>
        <v>37.20075004281464</v>
      </c>
      <c r="V97" s="62">
        <f t="shared" si="76"/>
        <v>26.822505567325628</v>
      </c>
      <c r="W97" s="62"/>
      <c r="X97" s="63">
        <f t="shared" si="66"/>
        <v>2.1199139273455376</v>
      </c>
      <c r="Y97" s="64">
        <f t="shared" si="67"/>
        <v>2.8086807976086394</v>
      </c>
      <c r="Z97" s="80">
        <f t="shared" si="89"/>
        <v>2808.6807976086393</v>
      </c>
      <c r="AA97" s="81"/>
      <c r="AB97" s="82">
        <f t="shared" si="77"/>
        <v>1661345.9528510044</v>
      </c>
      <c r="AC97" s="83">
        <f t="shared" si="78"/>
        <v>1977480.3593078624</v>
      </c>
      <c r="AD97" s="83">
        <f t="shared" si="79"/>
        <v>21311.652115317618</v>
      </c>
      <c r="AE97" s="81"/>
      <c r="AF97" s="82">
        <f t="shared" si="80"/>
        <v>2135654.588977749</v>
      </c>
      <c r="AG97" s="83">
        <f t="shared" si="81"/>
        <v>2349757.0300854142</v>
      </c>
      <c r="AH97" s="83">
        <f t="shared" si="82"/>
        <v>31923.460436320165</v>
      </c>
      <c r="AI97" s="59"/>
      <c r="AJ97" s="66">
        <f t="shared" si="83"/>
        <v>1.0777175113272379</v>
      </c>
      <c r="AK97" s="66">
        <f t="shared" si="84"/>
        <v>1.3585855910881024</v>
      </c>
      <c r="AL97" s="67">
        <f t="shared" si="85"/>
        <v>1.2606138220905105</v>
      </c>
      <c r="AM97" s="65">
        <f t="shared" si="86"/>
        <v>28.549660912755254</v>
      </c>
      <c r="AN97" s="65">
        <f t="shared" si="87"/>
        <v>18.825808763423186</v>
      </c>
      <c r="AO97" s="68">
        <f t="shared" si="88"/>
        <v>49.793456948254963</v>
      </c>
      <c r="AP97" s="59"/>
      <c r="AQ97" s="84">
        <v>27.5</v>
      </c>
      <c r="AR97" s="84">
        <v>30.82</v>
      </c>
    </row>
    <row r="98" spans="1:44" x14ac:dyDescent="0.25">
      <c r="A98" s="56" t="s">
        <v>95</v>
      </c>
      <c r="B98" s="74">
        <v>15861</v>
      </c>
      <c r="C98" s="74">
        <v>85.347899920000103</v>
      </c>
      <c r="D98" s="74">
        <v>66.400000000000006</v>
      </c>
      <c r="E98" s="74">
        <v>15040.06</v>
      </c>
      <c r="F98" s="74">
        <v>19578.793342000001</v>
      </c>
      <c r="G98" s="57">
        <f t="shared" si="68"/>
        <v>10.089580754332106</v>
      </c>
      <c r="H98" s="58">
        <f t="shared" si="69"/>
        <v>7.7506257545746617</v>
      </c>
      <c r="I98" s="59"/>
      <c r="J98" s="74">
        <v>17070</v>
      </c>
      <c r="K98" s="78">
        <v>159.66298808000019</v>
      </c>
      <c r="L98" s="78">
        <v>80.623999999999995</v>
      </c>
      <c r="M98" s="78">
        <v>20784.024000000001</v>
      </c>
      <c r="N98" s="60">
        <v>22746.350317</v>
      </c>
      <c r="O98" s="57">
        <f t="shared" si="70"/>
        <v>11.561138886290747</v>
      </c>
      <c r="P98" s="58">
        <f t="shared" si="71"/>
        <v>10.563760107942075</v>
      </c>
      <c r="Q98" s="61"/>
      <c r="R98" s="62">
        <f t="shared" si="72"/>
        <v>7.622470209948931</v>
      </c>
      <c r="S98" s="62">
        <f t="shared" si="73"/>
        <v>87.073130363674451</v>
      </c>
      <c r="T98" s="62">
        <f t="shared" si="74"/>
        <v>21.421686746987934</v>
      </c>
      <c r="U98" s="62">
        <f t="shared" si="75"/>
        <v>38.19109764189772</v>
      </c>
      <c r="V98" s="62">
        <f t="shared" si="76"/>
        <v>16.178509674572361</v>
      </c>
      <c r="W98" s="62"/>
      <c r="X98" s="63">
        <f t="shared" si="66"/>
        <v>1.4715581319586413</v>
      </c>
      <c r="Y98" s="64">
        <f t="shared" si="67"/>
        <v>2.8131343533674134</v>
      </c>
      <c r="Z98" s="80">
        <f t="shared" si="89"/>
        <v>2813.1343533674135</v>
      </c>
      <c r="AA98" s="81"/>
      <c r="AB98" s="82">
        <f t="shared" si="77"/>
        <v>948241.59889035998</v>
      </c>
      <c r="AC98" s="83">
        <f t="shared" si="78"/>
        <v>1234398.4201500537</v>
      </c>
      <c r="AD98" s="83">
        <f t="shared" si="79"/>
        <v>9567.3601866212812</v>
      </c>
      <c r="AE98" s="81"/>
      <c r="AF98" s="82">
        <f t="shared" si="80"/>
        <v>1217576.0984182777</v>
      </c>
      <c r="AG98" s="83">
        <f t="shared" si="81"/>
        <v>1332533.7033977739</v>
      </c>
      <c r="AH98" s="83">
        <f t="shared" si="82"/>
        <v>14076.566378441721</v>
      </c>
      <c r="AI98" s="59"/>
      <c r="AJ98" s="66">
        <f t="shared" si="83"/>
        <v>0.77506257545746626</v>
      </c>
      <c r="AK98" s="66">
        <f t="shared" si="84"/>
        <v>1.0563760107942075</v>
      </c>
      <c r="AL98" s="67">
        <f t="shared" si="85"/>
        <v>1.3629557718880971</v>
      </c>
      <c r="AM98" s="65">
        <f t="shared" si="86"/>
        <v>28.403573503113037</v>
      </c>
      <c r="AN98" s="65">
        <f t="shared" si="87"/>
        <v>7.950049323280151</v>
      </c>
      <c r="AO98" s="68">
        <f t="shared" si="88"/>
        <v>47.131142800769467</v>
      </c>
      <c r="AP98" s="59"/>
      <c r="AQ98" s="84">
        <v>33.549999999999997</v>
      </c>
      <c r="AR98" s="84">
        <v>34</v>
      </c>
    </row>
    <row r="99" spans="1:44" x14ac:dyDescent="0.25">
      <c r="A99" s="56" t="s">
        <v>42</v>
      </c>
      <c r="B99" s="74">
        <v>26361</v>
      </c>
      <c r="C99" s="74">
        <v>69.388139620000089</v>
      </c>
      <c r="D99" s="74">
        <v>88.4</v>
      </c>
      <c r="E99" s="74">
        <v>19368.965899999999</v>
      </c>
      <c r="F99" s="74">
        <v>23364.915872000001</v>
      </c>
      <c r="G99" s="57">
        <f t="shared" si="68"/>
        <v>8.1464410869761554</v>
      </c>
      <c r="H99" s="58">
        <f t="shared" si="69"/>
        <v>6.7532081212879485</v>
      </c>
      <c r="I99" s="59"/>
      <c r="J99" s="79">
        <v>28176</v>
      </c>
      <c r="K99" s="78">
        <v>143.34252344000001</v>
      </c>
      <c r="L99" s="78">
        <v>108.53100000000001</v>
      </c>
      <c r="M99" s="78">
        <v>26288.731899999999</v>
      </c>
      <c r="N99" s="60">
        <v>25894.891916</v>
      </c>
      <c r="O99" s="57">
        <f t="shared" si="70"/>
        <v>9.5810450043046771</v>
      </c>
      <c r="P99" s="58">
        <f t="shared" si="71"/>
        <v>9.7267648097180039</v>
      </c>
      <c r="Q99" s="61"/>
      <c r="R99" s="62">
        <f t="shared" si="72"/>
        <v>6.8851712757482639</v>
      </c>
      <c r="S99" s="62">
        <f t="shared" si="73"/>
        <v>106.58072723235786</v>
      </c>
      <c r="T99" s="62">
        <f t="shared" si="74"/>
        <v>22.772624434389137</v>
      </c>
      <c r="U99" s="62">
        <f t="shared" si="75"/>
        <v>35.726047718427758</v>
      </c>
      <c r="V99" s="62">
        <f t="shared" si="76"/>
        <v>10.828098238658185</v>
      </c>
      <c r="W99" s="62"/>
      <c r="X99" s="63">
        <f t="shared" si="66"/>
        <v>1.4346039173285217</v>
      </c>
      <c r="Y99" s="64">
        <f t="shared" si="67"/>
        <v>2.9735566884300555</v>
      </c>
      <c r="Z99" s="80">
        <f t="shared" si="89"/>
        <v>2973.5566884300556</v>
      </c>
      <c r="AA99" s="81"/>
      <c r="AB99" s="82">
        <f t="shared" si="77"/>
        <v>734758.3892872046</v>
      </c>
      <c r="AC99" s="83">
        <f t="shared" si="78"/>
        <v>886344.06403398956</v>
      </c>
      <c r="AD99" s="83">
        <f t="shared" si="79"/>
        <v>5985.6659314897042</v>
      </c>
      <c r="AE99" s="81"/>
      <c r="AF99" s="82">
        <f t="shared" si="80"/>
        <v>933018.59383872803</v>
      </c>
      <c r="AG99" s="83">
        <f t="shared" si="81"/>
        <v>919040.74091425329</v>
      </c>
      <c r="AH99" s="83">
        <f t="shared" si="82"/>
        <v>8939.2931374219206</v>
      </c>
      <c r="AI99" s="59"/>
      <c r="AJ99" s="66">
        <f t="shared" si="83"/>
        <v>0.67532081212879491</v>
      </c>
      <c r="AK99" s="66">
        <f t="shared" si="84"/>
        <v>0.97267648097180048</v>
      </c>
      <c r="AL99" s="67">
        <f t="shared" si="85"/>
        <v>1.4403176438553102</v>
      </c>
      <c r="AM99" s="65">
        <f t="shared" si="86"/>
        <v>26.983047412885934</v>
      </c>
      <c r="AN99" s="65">
        <f t="shared" si="87"/>
        <v>3.6889373108059611</v>
      </c>
      <c r="AO99" s="68">
        <f t="shared" si="88"/>
        <v>49.345005881361004</v>
      </c>
      <c r="AP99" s="59"/>
      <c r="AQ99" s="84">
        <v>26.71</v>
      </c>
      <c r="AR99" s="84">
        <v>32</v>
      </c>
    </row>
    <row r="100" spans="1:44" x14ac:dyDescent="0.25">
      <c r="A100" s="56" t="s">
        <v>29</v>
      </c>
      <c r="B100" s="74">
        <v>9283</v>
      </c>
      <c r="C100" s="74">
        <v>66.347480519999962</v>
      </c>
      <c r="D100" s="74">
        <v>79.400000000000006</v>
      </c>
      <c r="E100" s="74">
        <v>11921.455900000001</v>
      </c>
      <c r="F100" s="74">
        <v>13621.142230000001</v>
      </c>
      <c r="G100" s="69">
        <f t="shared" si="68"/>
        <v>12.225644396335849</v>
      </c>
      <c r="H100" s="70">
        <f t="shared" si="69"/>
        <v>10.700092404805609</v>
      </c>
      <c r="I100" s="59"/>
      <c r="J100" s="74">
        <v>9927</v>
      </c>
      <c r="K100" s="78">
        <v>120.95815899999899</v>
      </c>
      <c r="L100" s="78">
        <v>94.957999999999998</v>
      </c>
      <c r="M100" s="78">
        <v>13973.2417</v>
      </c>
      <c r="N100" s="60">
        <v>15771.913936000001</v>
      </c>
      <c r="O100" s="57">
        <f t="shared" si="70"/>
        <v>15.452116526403389</v>
      </c>
      <c r="P100" s="58">
        <f t="shared" si="71"/>
        <v>13.689914862340329</v>
      </c>
      <c r="Q100" s="61"/>
      <c r="R100" s="62">
        <f t="shared" si="72"/>
        <v>6.9374124744155985</v>
      </c>
      <c r="S100" s="62">
        <f t="shared" si="73"/>
        <v>82.310101381373528</v>
      </c>
      <c r="T100" s="62">
        <f t="shared" si="74"/>
        <v>19.594458438287145</v>
      </c>
      <c r="U100" s="62">
        <f t="shared" si="75"/>
        <v>17.210865998338338</v>
      </c>
      <c r="V100" s="62">
        <f t="shared" si="76"/>
        <v>15.789951163295351</v>
      </c>
      <c r="W100" s="62"/>
      <c r="X100" s="63">
        <f t="shared" si="66"/>
        <v>3.2264721300675401</v>
      </c>
      <c r="Y100" s="64">
        <f t="shared" si="67"/>
        <v>2.9898224575347196</v>
      </c>
      <c r="Z100" s="80">
        <f t="shared" si="89"/>
        <v>2989.8224575347194</v>
      </c>
      <c r="AA100" s="81"/>
      <c r="AB100" s="82">
        <f t="shared" si="77"/>
        <v>1284224.4856188733</v>
      </c>
      <c r="AC100" s="83">
        <f t="shared" si="78"/>
        <v>1467321.1494129056</v>
      </c>
      <c r="AD100" s="83">
        <f t="shared" si="79"/>
        <v>15700.471886243666</v>
      </c>
      <c r="AE100" s="81"/>
      <c r="AF100" s="82">
        <f t="shared" si="80"/>
        <v>1407599.6474262113</v>
      </c>
      <c r="AG100" s="83">
        <f t="shared" si="81"/>
        <v>1588789.5573687921</v>
      </c>
      <c r="AH100" s="83">
        <f t="shared" si="82"/>
        <v>21750.393774554141</v>
      </c>
      <c r="AI100" s="59"/>
      <c r="AJ100" s="66">
        <f t="shared" si="83"/>
        <v>1.0700092404805608</v>
      </c>
      <c r="AK100" s="66">
        <f t="shared" si="84"/>
        <v>1.3689914862340329</v>
      </c>
      <c r="AL100" s="67">
        <f t="shared" si="85"/>
        <v>1.2794202465197344</v>
      </c>
      <c r="AM100" s="65">
        <f t="shared" si="86"/>
        <v>9.6069778445224845</v>
      </c>
      <c r="AN100" s="65">
        <f t="shared" si="87"/>
        <v>8.2782428376015478</v>
      </c>
      <c r="AO100" s="68">
        <f t="shared" si="88"/>
        <v>38.533376144007839</v>
      </c>
      <c r="AP100" s="59"/>
      <c r="AQ100" s="84">
        <v>25.15</v>
      </c>
      <c r="AR100" s="84">
        <v>28.23</v>
      </c>
    </row>
    <row r="101" spans="1:44" x14ac:dyDescent="0.25">
      <c r="A101" s="56" t="s">
        <v>21</v>
      </c>
      <c r="B101" s="74">
        <v>9755</v>
      </c>
      <c r="C101" s="74">
        <v>80.457653519999994</v>
      </c>
      <c r="D101" s="74">
        <v>126</v>
      </c>
      <c r="E101" s="74">
        <v>18093.454000000002</v>
      </c>
      <c r="F101" s="74">
        <v>20871.195101000001</v>
      </c>
      <c r="G101" s="69">
        <f t="shared" si="68"/>
        <v>11.410626932812276</v>
      </c>
      <c r="H101" s="70">
        <f t="shared" si="69"/>
        <v>9.8919900140317321</v>
      </c>
      <c r="I101" s="59"/>
      <c r="J101" s="74">
        <v>10639</v>
      </c>
      <c r="K101" s="78">
        <v>189.33423195999802</v>
      </c>
      <c r="L101" s="78">
        <v>151.60599999999999</v>
      </c>
      <c r="M101" s="78">
        <v>23736.141500000002</v>
      </c>
      <c r="N101" s="60">
        <v>26405.117194999999</v>
      </c>
      <c r="O101" s="57">
        <f t="shared" si="70"/>
        <v>14.363759668352079</v>
      </c>
      <c r="P101" s="58">
        <f t="shared" si="71"/>
        <v>12.911899971591776</v>
      </c>
      <c r="Q101" s="61"/>
      <c r="R101" s="62">
        <f t="shared" si="72"/>
        <v>9.0620194771911837</v>
      </c>
      <c r="S101" s="62">
        <f t="shared" si="73"/>
        <v>135.32159300784693</v>
      </c>
      <c r="T101" s="62">
        <f t="shared" si="74"/>
        <v>20.322222222222216</v>
      </c>
      <c r="U101" s="62">
        <f t="shared" si="75"/>
        <v>31.186347836073754</v>
      </c>
      <c r="V101" s="62">
        <f t="shared" si="76"/>
        <v>26.514639277819079</v>
      </c>
      <c r="W101" s="62"/>
      <c r="X101" s="63">
        <f t="shared" si="66"/>
        <v>2.9531327355398034</v>
      </c>
      <c r="Y101" s="64">
        <f t="shared" si="67"/>
        <v>3.0199099575600439</v>
      </c>
      <c r="Z101" s="80">
        <f t="shared" si="89"/>
        <v>3019.9099575600439</v>
      </c>
      <c r="AA101" s="81"/>
      <c r="AB101" s="82">
        <f t="shared" si="77"/>
        <v>1854787.6986160944</v>
      </c>
      <c r="AC101" s="83">
        <f t="shared" si="78"/>
        <v>2139538.1958995387</v>
      </c>
      <c r="AD101" s="83">
        <f t="shared" si="79"/>
        <v>21164.290468477706</v>
      </c>
      <c r="AE101" s="81"/>
      <c r="AF101" s="82">
        <f t="shared" si="80"/>
        <v>2231050.0516965878</v>
      </c>
      <c r="AG101" s="83">
        <f t="shared" si="81"/>
        <v>2481917.2097941535</v>
      </c>
      <c r="AH101" s="83">
        <f t="shared" si="82"/>
        <v>32046.26675063427</v>
      </c>
      <c r="AI101" s="59"/>
      <c r="AJ101" s="66">
        <f t="shared" si="83"/>
        <v>0.98919900140317318</v>
      </c>
      <c r="AK101" s="66">
        <f t="shared" si="84"/>
        <v>1.2911899971591776</v>
      </c>
      <c r="AL101" s="67">
        <f t="shared" si="85"/>
        <v>1.305288415503485</v>
      </c>
      <c r="AM101" s="65">
        <f t="shared" si="86"/>
        <v>20.28600649881561</v>
      </c>
      <c r="AN101" s="65">
        <f t="shared" si="87"/>
        <v>16.002472615389152</v>
      </c>
      <c r="AO101" s="68">
        <f t="shared" si="88"/>
        <v>51.416683674627706</v>
      </c>
      <c r="AP101" s="59"/>
      <c r="AQ101" s="84">
        <v>19.68</v>
      </c>
      <c r="AR101" s="84">
        <v>24.65</v>
      </c>
    </row>
    <row r="102" spans="1:44" x14ac:dyDescent="0.25">
      <c r="A102" s="56" t="s">
        <v>23</v>
      </c>
      <c r="B102" s="74">
        <v>24456</v>
      </c>
      <c r="C102" s="74">
        <v>214.61222576999921</v>
      </c>
      <c r="D102" s="74">
        <v>123.2</v>
      </c>
      <c r="E102" s="74">
        <v>30673.59</v>
      </c>
      <c r="F102" s="74">
        <v>39011.246514999999</v>
      </c>
      <c r="G102" s="69">
        <f t="shared" si="68"/>
        <v>11.013129723974247</v>
      </c>
      <c r="H102" s="70">
        <f t="shared" si="69"/>
        <v>8.6593548257964255</v>
      </c>
      <c r="I102" s="59"/>
      <c r="J102" s="74">
        <v>25916</v>
      </c>
      <c r="K102" s="78">
        <v>378.30531133999904</v>
      </c>
      <c r="L102" s="78">
        <v>146.762</v>
      </c>
      <c r="M102" s="78">
        <v>42090.463900000002</v>
      </c>
      <c r="N102" s="60">
        <v>44736.770255000003</v>
      </c>
      <c r="O102" s="57">
        <f t="shared" si="70"/>
        <v>12.474733293210365</v>
      </c>
      <c r="P102" s="58">
        <f t="shared" si="71"/>
        <v>11.736817574159032</v>
      </c>
      <c r="Q102" s="61"/>
      <c r="R102" s="62">
        <f t="shared" si="72"/>
        <v>5.9699051357540069</v>
      </c>
      <c r="S102" s="62">
        <f t="shared" si="73"/>
        <v>76.273886533114094</v>
      </c>
      <c r="T102" s="62">
        <f t="shared" si="74"/>
        <v>19.124999999999996</v>
      </c>
      <c r="U102" s="62">
        <f t="shared" si="75"/>
        <v>37.220533690383171</v>
      </c>
      <c r="V102" s="62">
        <f t="shared" si="76"/>
        <v>14.676597780074818</v>
      </c>
      <c r="W102" s="62"/>
      <c r="X102" s="63">
        <f t="shared" si="66"/>
        <v>1.461603569236118</v>
      </c>
      <c r="Y102" s="64">
        <f t="shared" si="67"/>
        <v>3.0774627483626062</v>
      </c>
      <c r="Z102" s="80">
        <f t="shared" si="89"/>
        <v>3077.4627483626064</v>
      </c>
      <c r="AA102" s="81"/>
      <c r="AB102" s="82">
        <f t="shared" si="77"/>
        <v>1254235.770363101</v>
      </c>
      <c r="AC102" s="83">
        <f t="shared" si="78"/>
        <v>1595160.554260713</v>
      </c>
      <c r="AD102" s="83">
        <f t="shared" si="79"/>
        <v>13813.061243457605</v>
      </c>
      <c r="AE102" s="81"/>
      <c r="AF102" s="82">
        <f t="shared" si="80"/>
        <v>1624111.124401914</v>
      </c>
      <c r="AG102" s="83">
        <f t="shared" si="81"/>
        <v>1726222.0348433401</v>
      </c>
      <c r="AH102" s="83">
        <f t="shared" si="82"/>
        <v>20260.353115449878</v>
      </c>
      <c r="AI102" s="59"/>
      <c r="AJ102" s="66">
        <f t="shared" si="83"/>
        <v>0.86593548257964259</v>
      </c>
      <c r="AK102" s="66">
        <f t="shared" si="84"/>
        <v>1.1736817574159031</v>
      </c>
      <c r="AL102" s="67">
        <f t="shared" si="85"/>
        <v>1.3553916902902245</v>
      </c>
      <c r="AM102" s="65">
        <f t="shared" si="86"/>
        <v>29.490097697638944</v>
      </c>
      <c r="AN102" s="65">
        <f t="shared" si="87"/>
        <v>8.2161936760885013</v>
      </c>
      <c r="AO102" s="68">
        <f t="shared" si="88"/>
        <v>46.675329663407936</v>
      </c>
      <c r="AP102" s="59"/>
      <c r="AQ102" s="84">
        <v>29.34</v>
      </c>
      <c r="AR102" s="84">
        <v>29.34</v>
      </c>
    </row>
    <row r="103" spans="1:44" x14ac:dyDescent="0.25">
      <c r="A103" s="56" t="s">
        <v>35</v>
      </c>
      <c r="B103" s="74">
        <v>10189</v>
      </c>
      <c r="C103" s="74">
        <v>46.474174239999982</v>
      </c>
      <c r="D103" s="74">
        <v>70.900000000000006</v>
      </c>
      <c r="E103" s="74">
        <v>10963.9802</v>
      </c>
      <c r="F103" s="74">
        <v>12554.662193</v>
      </c>
      <c r="G103" s="69">
        <f t="shared" si="68"/>
        <v>10.705434714302019</v>
      </c>
      <c r="H103" s="70">
        <f t="shared" si="69"/>
        <v>9.3490507697963672</v>
      </c>
      <c r="I103" s="59"/>
      <c r="J103" s="74">
        <v>11297</v>
      </c>
      <c r="K103" s="78">
        <v>82.985342650000291</v>
      </c>
      <c r="L103" s="78">
        <v>88.438999999999993</v>
      </c>
      <c r="M103" s="78">
        <v>14165.558000000001</v>
      </c>
      <c r="N103" s="60">
        <v>13793.359339000001</v>
      </c>
      <c r="O103" s="57">
        <f t="shared" si="70"/>
        <v>12.101488882400558</v>
      </c>
      <c r="P103" s="58">
        <f t="shared" si="71"/>
        <v>12.428034276269955</v>
      </c>
      <c r="Q103" s="61"/>
      <c r="R103" s="62">
        <f t="shared" si="72"/>
        <v>10.874472470311119</v>
      </c>
      <c r="S103" s="62">
        <f t="shared" si="73"/>
        <v>78.562274654845638</v>
      </c>
      <c r="T103" s="62">
        <f t="shared" si="74"/>
        <v>24.737658674188978</v>
      </c>
      <c r="U103" s="62">
        <f t="shared" si="75"/>
        <v>29.200871778298186</v>
      </c>
      <c r="V103" s="62">
        <f t="shared" si="76"/>
        <v>9.8664315053466805</v>
      </c>
      <c r="W103" s="62"/>
      <c r="X103" s="63">
        <f t="shared" si="66"/>
        <v>1.396054168098539</v>
      </c>
      <c r="Y103" s="64">
        <f t="shared" si="67"/>
        <v>3.0789835064735875</v>
      </c>
      <c r="Z103" s="80">
        <f t="shared" si="89"/>
        <v>3078.9835064735876</v>
      </c>
      <c r="AA103" s="81"/>
      <c r="AB103" s="82">
        <f t="shared" si="77"/>
        <v>1076060.4769849838</v>
      </c>
      <c r="AC103" s="83">
        <f t="shared" si="78"/>
        <v>1232178.0540779273</v>
      </c>
      <c r="AD103" s="83">
        <f t="shared" si="79"/>
        <v>11519.695185003435</v>
      </c>
      <c r="AE103" s="81"/>
      <c r="AF103" s="82">
        <f t="shared" si="80"/>
        <v>1253922.1032132425</v>
      </c>
      <c r="AG103" s="83">
        <f t="shared" si="81"/>
        <v>1220975.4217048774</v>
      </c>
      <c r="AH103" s="83">
        <f t="shared" si="82"/>
        <v>15174.324391431377</v>
      </c>
      <c r="AI103" s="59"/>
      <c r="AJ103" s="66">
        <f t="shared" si="83"/>
        <v>0.93490507697963665</v>
      </c>
      <c r="AK103" s="66">
        <f t="shared" si="84"/>
        <v>1.2428034276269955</v>
      </c>
      <c r="AL103" s="67">
        <f t="shared" si="85"/>
        <v>1.3293364837017194</v>
      </c>
      <c r="AM103" s="65">
        <f t="shared" si="86"/>
        <v>16.528961896882375</v>
      </c>
      <c r="AN103" s="65">
        <f t="shared" si="87"/>
        <v>-0.9091731780138782</v>
      </c>
      <c r="AO103" s="68">
        <f t="shared" si="88"/>
        <v>31.725051294635037</v>
      </c>
      <c r="AP103" s="59"/>
      <c r="AQ103" s="84">
        <v>26.13</v>
      </c>
      <c r="AR103" s="84">
        <v>26.13</v>
      </c>
    </row>
    <row r="104" spans="1:44" x14ac:dyDescent="0.25">
      <c r="A104" s="56" t="s">
        <v>45</v>
      </c>
      <c r="B104" s="74">
        <v>18022</v>
      </c>
      <c r="C104" s="74">
        <v>60.212175340000002</v>
      </c>
      <c r="D104" s="74">
        <v>77.7</v>
      </c>
      <c r="E104" s="74">
        <v>14196.137000000001</v>
      </c>
      <c r="F104" s="74">
        <v>17137.286794</v>
      </c>
      <c r="G104" s="57">
        <f t="shared" si="68"/>
        <v>9.7147678512823603</v>
      </c>
      <c r="H104" s="58">
        <f t="shared" si="69"/>
        <v>8.0474918228178893</v>
      </c>
      <c r="I104" s="59"/>
      <c r="J104" s="74">
        <v>19512</v>
      </c>
      <c r="K104" s="78">
        <v>127.03260123000011</v>
      </c>
      <c r="L104" s="78">
        <v>94.828000000000003</v>
      </c>
      <c r="M104" s="78">
        <v>20891.876499999998</v>
      </c>
      <c r="N104" s="60">
        <v>19872.285011</v>
      </c>
      <c r="O104" s="57">
        <f t="shared" si="70"/>
        <v>10.619467391069449</v>
      </c>
      <c r="P104" s="58">
        <f t="shared" si="71"/>
        <v>11.164322628585115</v>
      </c>
      <c r="Q104" s="61"/>
      <c r="R104" s="62">
        <f t="shared" si="72"/>
        <v>8.2676728443014085</v>
      </c>
      <c r="S104" s="62">
        <f t="shared" si="73"/>
        <v>110.97494072035316</v>
      </c>
      <c r="T104" s="62">
        <f t="shared" si="74"/>
        <v>22.043758043758043</v>
      </c>
      <c r="U104" s="62">
        <f t="shared" si="75"/>
        <v>47.165926195274096</v>
      </c>
      <c r="V104" s="62">
        <f t="shared" si="76"/>
        <v>15.959342046825995</v>
      </c>
      <c r="W104" s="62"/>
      <c r="X104" s="63">
        <f t="shared" si="66"/>
        <v>0.90469953978708872</v>
      </c>
      <c r="Y104" s="64">
        <f t="shared" si="67"/>
        <v>3.1168308057672256</v>
      </c>
      <c r="Z104" s="80">
        <f t="shared" si="89"/>
        <v>3116.8308057672257</v>
      </c>
      <c r="AA104" s="81"/>
      <c r="AB104" s="82">
        <f t="shared" si="77"/>
        <v>787711.51925424486</v>
      </c>
      <c r="AC104" s="83">
        <f t="shared" si="78"/>
        <v>950909.2661191877</v>
      </c>
      <c r="AD104" s="83">
        <f t="shared" si="79"/>
        <v>7652.4345433359231</v>
      </c>
      <c r="AE104" s="81"/>
      <c r="AF104" s="82">
        <f t="shared" si="80"/>
        <v>1070719.3778187782</v>
      </c>
      <c r="AG104" s="83">
        <f t="shared" si="81"/>
        <v>1018464.7914616646</v>
      </c>
      <c r="AH104" s="83">
        <f t="shared" si="82"/>
        <v>11370.469517732683</v>
      </c>
      <c r="AI104" s="59"/>
      <c r="AJ104" s="66">
        <f t="shared" si="83"/>
        <v>0.80474918228178893</v>
      </c>
      <c r="AK104" s="66">
        <f t="shared" si="84"/>
        <v>1.1164322628585115</v>
      </c>
      <c r="AL104" s="67">
        <f t="shared" ref="AL104:AL105" si="90">AK104/AJ104</f>
        <v>1.3873046253902057</v>
      </c>
      <c r="AM104" s="65">
        <f t="shared" si="86"/>
        <v>35.92785577548328</v>
      </c>
      <c r="AN104" s="65">
        <f t="shared" si="87"/>
        <v>7.1043082394371631</v>
      </c>
      <c r="AO104" s="68">
        <f t="shared" si="88"/>
        <v>48.586302219789495</v>
      </c>
      <c r="AP104" s="59"/>
      <c r="AQ104" s="84">
        <v>27.79</v>
      </c>
      <c r="AR104" s="84">
        <v>32.32</v>
      </c>
    </row>
    <row r="105" spans="1:44" x14ac:dyDescent="0.25">
      <c r="A105" s="56" t="s">
        <v>22</v>
      </c>
      <c r="B105" s="74">
        <v>16889.400000000001</v>
      </c>
      <c r="C105" s="74">
        <v>95.933890723000061</v>
      </c>
      <c r="D105" s="74">
        <v>113.93000000000002</v>
      </c>
      <c r="E105" s="74">
        <v>19049.9195</v>
      </c>
      <c r="F105" s="74">
        <v>22326.9254205</v>
      </c>
      <c r="G105" s="69">
        <f t="shared" si="68"/>
        <v>11.016523756071519</v>
      </c>
      <c r="H105" s="71">
        <f t="shared" si="69"/>
        <v>9.3995875728732692</v>
      </c>
      <c r="I105" s="59"/>
      <c r="J105" s="74">
        <v>18293</v>
      </c>
      <c r="K105" s="78">
        <v>216.17389625000001</v>
      </c>
      <c r="L105" s="78">
        <v>136.55699999999999</v>
      </c>
      <c r="M105" s="78">
        <v>24763.190600000002</v>
      </c>
      <c r="N105" s="60">
        <v>26186.351412</v>
      </c>
      <c r="O105" s="57">
        <f t="shared" si="70"/>
        <v>14.244161907391689</v>
      </c>
      <c r="P105" s="72">
        <f t="shared" si="71"/>
        <v>13.470028363262537</v>
      </c>
      <c r="Q105" s="61"/>
      <c r="R105" s="62">
        <f t="shared" si="72"/>
        <v>8.3105379705614073</v>
      </c>
      <c r="S105" s="62">
        <f t="shared" si="73"/>
        <v>125.33631714592029</v>
      </c>
      <c r="T105" s="62">
        <f t="shared" si="74"/>
        <v>19.860440621434179</v>
      </c>
      <c r="U105" s="62">
        <f t="shared" si="75"/>
        <v>29.991051143286995</v>
      </c>
      <c r="V105" s="62">
        <f t="shared" si="76"/>
        <v>17.285971618628583</v>
      </c>
      <c r="W105" s="62"/>
      <c r="X105" s="63">
        <f t="shared" si="66"/>
        <v>3.2276381513201695</v>
      </c>
      <c r="Y105" s="73">
        <f t="shared" si="67"/>
        <v>4.0704407903892683</v>
      </c>
      <c r="Z105" s="80">
        <f t="shared" si="89"/>
        <v>4070.4407903892684</v>
      </c>
      <c r="AA105" s="81"/>
      <c r="AB105" s="82">
        <f t="shared" si="77"/>
        <v>1127921.6253981786</v>
      </c>
      <c r="AC105" s="83">
        <f t="shared" si="78"/>
        <v>1321948.9988099043</v>
      </c>
      <c r="AD105" s="83">
        <f t="shared" si="79"/>
        <v>12425.775381185837</v>
      </c>
      <c r="AE105" s="81"/>
      <c r="AF105" s="82">
        <f t="shared" si="80"/>
        <v>1353697.622041218</v>
      </c>
      <c r="AG105" s="83">
        <f t="shared" si="81"/>
        <v>1431495.7312633249</v>
      </c>
      <c r="AH105" s="83">
        <f t="shared" si="82"/>
        <v>19282.28810200623</v>
      </c>
      <c r="AI105" s="59"/>
      <c r="AJ105" s="66">
        <f t="shared" si="83"/>
        <v>0.93995875728732692</v>
      </c>
      <c r="AK105" s="66">
        <f t="shared" si="84"/>
        <v>1.3470028363262536</v>
      </c>
      <c r="AL105" s="67">
        <f t="shared" si="90"/>
        <v>1.4330446159293575</v>
      </c>
      <c r="AM105" s="65">
        <f t="shared" si="86"/>
        <v>20.016993340591018</v>
      </c>
      <c r="AN105" s="65">
        <f t="shared" si="87"/>
        <v>8.2867593645474145</v>
      </c>
      <c r="AO105" s="68">
        <f t="shared" si="88"/>
        <v>55.179757483802604</v>
      </c>
      <c r="AP105" s="59"/>
      <c r="AQ105" s="84">
        <v>27.53</v>
      </c>
      <c r="AR105" s="84">
        <v>32.5</v>
      </c>
    </row>
  </sheetData>
  <sortState ref="A8:AQ105">
    <sortCondition ref="Y8:Y105"/>
  </sortState>
  <mergeCells count="2">
    <mergeCell ref="AQ4:AR4"/>
    <mergeCell ref="X4:Y4"/>
  </mergeCells>
  <conditionalFormatting sqref="Y8:Y105">
    <cfRule type="top10" dxfId="5" priority="7" bottom="1" rank="10"/>
    <cfRule type="top10" dxfId="4" priority="8" rank="10"/>
  </conditionalFormatting>
  <conditionalFormatting sqref="H8:H105">
    <cfRule type="top10" dxfId="3" priority="5" bottom="1" rank="10"/>
    <cfRule type="top10" dxfId="2" priority="6" rank="10"/>
  </conditionalFormatting>
  <conditionalFormatting sqref="P8:P105">
    <cfRule type="top10" dxfId="1" priority="3" bottom="1" rank="10"/>
    <cfRule type="top10" dxfId="0" priority="4" rank="10"/>
  </conditionalFormatting>
  <pageMargins left="0.23622047244094491" right="0.23622047244094491" top="0.35433070866141736" bottom="0.35433070866141736" header="0.31496062992125984" footer="0.31496062992125984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Præsentation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Leila Lanzky Hjulgaard</cp:lastModifiedBy>
  <cp:lastPrinted>2016-11-22T11:58:14Z</cp:lastPrinted>
  <dcterms:created xsi:type="dcterms:W3CDTF">2005-07-06T10:48:21Z</dcterms:created>
  <dcterms:modified xsi:type="dcterms:W3CDTF">2017-01-10T14:28:41Z</dcterms:modified>
</cp:coreProperties>
</file>